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75" windowWidth="17235" windowHeight="11505" activeTab="7"/>
  </bookViews>
  <sheets>
    <sheet name="LX2 TF" sheetId="1" r:id="rId1"/>
    <sheet name="LX2 ISO" sheetId="2" r:id="rId2"/>
    <sheet name="DL3 TF" sheetId="3" r:id="rId3"/>
    <sheet name="DL3 ISO" sheetId="4" r:id="rId4"/>
    <sheet name="FZ50 TF" sheetId="5" r:id="rId5"/>
    <sheet name="FZ50 ISO" sheetId="6" r:id="rId6"/>
    <sheet name="VL1 TF" sheetId="7" r:id="rId7"/>
    <sheet name="FZ50 TF2" sheetId="8" r:id="rId8"/>
    <sheet name="FZ50 EV" sheetId="9" r:id="rId9"/>
    <sheet name="VL1 ISO" sheetId="10" r:id="rId10"/>
  </sheets>
  <externalReferences>
    <externalReference r:id="rId13"/>
  </externalReferences>
  <definedNames/>
  <calcPr fullCalcOnLoad="1"/>
</workbook>
</file>

<file path=xl/sharedStrings.xml><?xml version="1.0" encoding="utf-8"?>
<sst xmlns="http://schemas.openxmlformats.org/spreadsheetml/2006/main" count="351" uniqueCount="49">
  <si>
    <t>Time1/</t>
  </si>
  <si>
    <t>Aperture f/</t>
  </si>
  <si>
    <t>ISO</t>
  </si>
  <si>
    <t>Mean</t>
  </si>
  <si>
    <t>Std Dev</t>
  </si>
  <si>
    <t>LX2</t>
  </si>
  <si>
    <t>D-LUX3</t>
  </si>
  <si>
    <t>ISO 400</t>
  </si>
  <si>
    <t>Colors</t>
  </si>
  <si>
    <t>Luminos.</t>
  </si>
  <si>
    <t>Exposure</t>
  </si>
  <si>
    <t>RAW</t>
  </si>
  <si>
    <t xml:space="preserve"> </t>
  </si>
  <si>
    <t>2/18/08 SL</t>
  </si>
  <si>
    <t>S/N</t>
  </si>
  <si>
    <t>log2(S/N)</t>
  </si>
  <si>
    <t>log2(Mean)</t>
  </si>
  <si>
    <t>slope K =</t>
  </si>
  <si>
    <t>slope</t>
  </si>
  <si>
    <t>slope =</t>
  </si>
  <si>
    <t>FZ50</t>
  </si>
  <si>
    <t>VL1</t>
  </si>
  <si>
    <t>No: G6SCO4867 R</t>
  </si>
  <si>
    <t>No: 3129518</t>
  </si>
  <si>
    <t>No: EP7EA01960 R</t>
  </si>
  <si>
    <t>No: 3493310</t>
  </si>
  <si>
    <t>JPG</t>
  </si>
  <si>
    <t>S/N vs ISO</t>
  </si>
  <si>
    <t>V-LUX1</t>
  </si>
  <si>
    <t>2/19/08 SL</t>
  </si>
  <si>
    <t>2/25/08 SL</t>
  </si>
  <si>
    <t>ISO 200</t>
  </si>
  <si>
    <t>EV</t>
  </si>
  <si>
    <t>PP Exp</t>
  </si>
  <si>
    <t xml:space="preserve">Is the influence of EV upon S/N </t>
  </si>
  <si>
    <t>different from changing ISO?</t>
  </si>
  <si>
    <t>NO</t>
  </si>
  <si>
    <t>log2(StdD)</t>
  </si>
  <si>
    <t>ISO 100</t>
  </si>
  <si>
    <t>3/3/08 SL</t>
  </si>
  <si>
    <t>ISO 800</t>
  </si>
  <si>
    <t>1.25s</t>
  </si>
  <si>
    <t>2.5s</t>
  </si>
  <si>
    <t>1s</t>
  </si>
  <si>
    <t>0.5s</t>
  </si>
  <si>
    <t>1.3s</t>
  </si>
  <si>
    <t>gamma 2.2</t>
  </si>
  <si>
    <t>Lin.</t>
  </si>
  <si>
    <t>log2(gam)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</si>
</sst>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6">
    <font>
      <sz val="10"/>
      <name val="Arial"/>
      <family val="0"/>
    </font>
    <font>
      <b/>
      <sz val="10"/>
      <name val="Arial"/>
      <family val="2"/>
    </font>
    <font>
      <b/>
      <sz val="8.5"/>
      <name val="Arial"/>
      <family val="0"/>
    </font>
    <font>
      <sz val="8"/>
      <name val="Arial"/>
      <family val="0"/>
    </font>
    <font>
      <b/>
      <sz val="8.75"/>
      <name val="Arial"/>
      <family val="0"/>
    </font>
    <font>
      <sz val="8.75"/>
      <name val="Arial"/>
      <family val="0"/>
    </font>
    <font>
      <sz val="8.25"/>
      <name val="Arial"/>
      <family val="0"/>
    </font>
    <font>
      <b/>
      <sz val="8.25"/>
      <name val="Arial"/>
      <family val="0"/>
    </font>
    <font>
      <b/>
      <sz val="8"/>
      <name val="Arial"/>
      <family val="0"/>
    </font>
    <font>
      <sz val="9.5"/>
      <name val="Arial"/>
      <family val="0"/>
    </font>
    <font>
      <b/>
      <sz val="9.75"/>
      <name val="Arial"/>
      <family val="0"/>
    </font>
    <font>
      <b/>
      <sz val="9.25"/>
      <name val="Arial"/>
      <family val="0"/>
    </font>
    <font>
      <sz val="9.25"/>
      <name val="Arial"/>
      <family val="0"/>
    </font>
    <font>
      <sz val="8.5"/>
      <name val="Arial"/>
      <family val="0"/>
    </font>
    <font>
      <b/>
      <sz val="9"/>
      <name val="Arial"/>
      <family val="0"/>
    </font>
    <font>
      <sz val="9.7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left"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 quotePrefix="1">
      <alignment horizontal="left"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righ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2" borderId="1" xfId="0" applyNumberFormat="1" applyFill="1" applyBorder="1" applyAlignment="1">
      <alignment horizontal="center"/>
    </xf>
    <xf numFmtId="2" fontId="0" fillId="2" borderId="0" xfId="0" applyNumberFormat="1" applyFill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164" fontId="0" fillId="0" borderId="3" xfId="0" applyNumberFormat="1" applyBorder="1" applyAlignment="1">
      <alignment/>
    </xf>
    <xf numFmtId="2" fontId="0" fillId="0" borderId="3" xfId="0" applyNumberFormat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0" xfId="0" applyNumberForma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Mean output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8"/>
          <c:y val="0.078"/>
          <c:w val="0.93875"/>
          <c:h val="0.87125"/>
        </c:manualLayout>
      </c:layout>
      <c:lineChart>
        <c:grouping val="standard"/>
        <c:varyColors val="0"/>
        <c:ser>
          <c:idx val="1"/>
          <c:order val="0"/>
          <c:tx>
            <c:v>Color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'LX2 TF'!$B$7:$B$15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'LX2 TF'!$E$7:$E$15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v>Lumin.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'LX2 TF'!$B$7:$B$15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'LX2 TF'!$G$7:$G$15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marker val="1"/>
        <c:axId val="48445806"/>
        <c:axId val="33359071"/>
      </c:lineChart>
      <c:catAx>
        <c:axId val="48445806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Exposure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359071"/>
        <c:crosses val="autoZero"/>
        <c:auto val="1"/>
        <c:lblOffset val="100"/>
        <c:noMultiLvlLbl val="0"/>
      </c:catAx>
      <c:valAx>
        <c:axId val="33359071"/>
        <c:scaling>
          <c:orientation val="minMax"/>
        </c:scaling>
        <c:axPos val="r"/>
        <c:majorGridlines/>
        <c:delete val="0"/>
        <c:numFmt formatCode="General" sourceLinked="1"/>
        <c:majorTickMark val="out"/>
        <c:minorTickMark val="none"/>
        <c:tickLblPos val="nextTo"/>
        <c:crossAx val="48445806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8725"/>
          <c:y val="0.38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log2(S/N)</a:t>
            </a:r>
          </a:p>
        </c:rich>
      </c:tx>
      <c:layout>
        <c:manualLayout>
          <c:xMode val="factor"/>
          <c:yMode val="factor"/>
          <c:x val="-0.026"/>
          <c:y val="0.04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5"/>
          <c:y val="0.1325"/>
          <c:w val="0.91275"/>
          <c:h val="0.7785"/>
        </c:manualLayout>
      </c:layout>
      <c:lineChart>
        <c:grouping val="standard"/>
        <c:varyColors val="0"/>
        <c:ser>
          <c:idx val="0"/>
          <c:order val="0"/>
          <c:tx>
            <c:v>Color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'DL3 TF'!$B$7:$B$15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'DL3 TF'!$J$7:$J$15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Lumin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'DL3 TF'!$B$7:$B$15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'DL3 TF'!$K$7:$K$15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Slope=1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'DL3 TF'!$M$7:$M$15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marker val="1"/>
        <c:axId val="11349928"/>
        <c:axId val="35040489"/>
      </c:lineChart>
      <c:catAx>
        <c:axId val="11349928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Exposure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040489"/>
        <c:crosses val="autoZero"/>
        <c:auto val="1"/>
        <c:lblOffset val="100"/>
        <c:noMultiLvlLbl val="0"/>
      </c:catAx>
      <c:valAx>
        <c:axId val="35040489"/>
        <c:scaling>
          <c:orientation val="minMax"/>
          <c:max val="8"/>
          <c:min val="-1"/>
        </c:scaling>
        <c:axPos val="r"/>
        <c:majorGridlines/>
        <c:delete val="0"/>
        <c:numFmt formatCode="General" sourceLinked="1"/>
        <c:majorTickMark val="out"/>
        <c:minorTickMark val="none"/>
        <c:tickLblPos val="nextTo"/>
        <c:crossAx val="11349928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1"/>
          <c:y val="0.247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log2 of (S/N) for RAW</a:t>
            </a:r>
          </a:p>
        </c:rich>
      </c:tx>
      <c:layout>
        <c:manualLayout>
          <c:xMode val="factor"/>
          <c:yMode val="factor"/>
          <c:x val="-0.011"/>
          <c:y val="0.05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"/>
          <c:y val="0.13625"/>
          <c:w val="0.90625"/>
          <c:h val="0.76225"/>
        </c:manualLayout>
      </c:layout>
      <c:lineChart>
        <c:grouping val="standard"/>
        <c:varyColors val="0"/>
        <c:ser>
          <c:idx val="0"/>
          <c:order val="0"/>
          <c:tx>
            <c:v>Color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'DL3 ISO'!$B$7:$B$11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'DL3 ISO'!$I$7:$I$11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Lumin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'DL3 ISO'!$B$7:$B$11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'DL3 ISO'!$J$7:$J$11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slope -.5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'DL3 ISO'!$B$7:$B$11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'DL3 ISO'!$K$7:$K$11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46928946"/>
        <c:axId val="19707331"/>
      </c:lineChart>
      <c:catAx>
        <c:axId val="469289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ISO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707331"/>
        <c:crosses val="autoZero"/>
        <c:auto val="1"/>
        <c:lblOffset val="100"/>
        <c:noMultiLvlLbl val="0"/>
      </c:catAx>
      <c:valAx>
        <c:axId val="19707331"/>
        <c:scaling>
          <c:orientation val="minMax"/>
          <c:max val="8"/>
          <c:min val="2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46928946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8"/>
          <c:y val="0.563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 log2 of (S/N) for JPG</a:t>
            </a:r>
          </a:p>
        </c:rich>
      </c:tx>
      <c:layout>
        <c:manualLayout>
          <c:xMode val="factor"/>
          <c:yMode val="factor"/>
          <c:x val="-0.005"/>
          <c:y val="0.05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1245"/>
          <c:w val="0.93425"/>
          <c:h val="0.76525"/>
        </c:manualLayout>
      </c:layout>
      <c:lineChart>
        <c:grouping val="standard"/>
        <c:varyColors val="0"/>
        <c:ser>
          <c:idx val="0"/>
          <c:order val="0"/>
          <c:tx>
            <c:v>Color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'DL3 ISO'!$B$14:$B$18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'DL3 ISO'!$I$14:$I$18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Lumin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'DL3 ISO'!$B$14:$B$18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'DL3 ISO'!$J$14:$J$18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slope -.5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'DL3 ISO'!$B$14:$B$18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'DL3 ISO'!$K$14:$K$18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43148252"/>
        <c:axId val="52789949"/>
      </c:lineChart>
      <c:catAx>
        <c:axId val="431482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ISO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789949"/>
        <c:crosses val="autoZero"/>
        <c:auto val="1"/>
        <c:lblOffset val="100"/>
        <c:noMultiLvlLbl val="0"/>
      </c:catAx>
      <c:valAx>
        <c:axId val="52789949"/>
        <c:scaling>
          <c:orientation val="minMax"/>
          <c:max val="8"/>
          <c:min val="2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43148252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075"/>
          <c:y val="0.54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Mean output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8"/>
          <c:y val="0.078"/>
          <c:w val="0.93875"/>
          <c:h val="0.87125"/>
        </c:manualLayout>
      </c:layout>
      <c:lineChart>
        <c:grouping val="standard"/>
        <c:varyColors val="0"/>
        <c:ser>
          <c:idx val="1"/>
          <c:order val="0"/>
          <c:tx>
            <c:v>Color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'FZ50 TF'!$B$7:$B$15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'FZ50 TF'!$E$7:$E$15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v>Lumin.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'FZ50 TF'!$B$7:$B$15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'FZ50 TF'!$G$7:$G$15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marker val="1"/>
        <c:axId val="5347494"/>
        <c:axId val="48127447"/>
      </c:lineChart>
      <c:catAx>
        <c:axId val="5347494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Exposure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127447"/>
        <c:crosses val="autoZero"/>
        <c:auto val="1"/>
        <c:lblOffset val="100"/>
        <c:noMultiLvlLbl val="0"/>
      </c:catAx>
      <c:valAx>
        <c:axId val="48127447"/>
        <c:scaling>
          <c:orientation val="minMax"/>
          <c:max val="300"/>
          <c:min val="0"/>
        </c:scaling>
        <c:axPos val="r"/>
        <c:majorGridlines/>
        <c:delete val="0"/>
        <c:numFmt formatCode="General" sourceLinked="1"/>
        <c:majorTickMark val="out"/>
        <c:minorTickMark val="none"/>
        <c:tickLblPos val="nextTo"/>
        <c:crossAx val="5347494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9525"/>
          <c:y val="0.38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Std. Deviation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25"/>
          <c:y val="0.10725"/>
          <c:w val="0.93375"/>
          <c:h val="0.8365"/>
        </c:manualLayout>
      </c:layout>
      <c:lineChart>
        <c:grouping val="standard"/>
        <c:varyColors val="0"/>
        <c:ser>
          <c:idx val="0"/>
          <c:order val="0"/>
          <c:tx>
            <c:v>Color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'FZ50 TF'!$B$7:$B$15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'FZ50 TF'!$F$7:$F$15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Lumin.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'FZ50 TF'!$B$7:$B$15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'FZ50 TF'!$H$7:$H$15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marker val="1"/>
        <c:axId val="30493840"/>
        <c:axId val="6009105"/>
      </c:lineChart>
      <c:catAx>
        <c:axId val="30493840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Exposure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09105"/>
        <c:crosses val="autoZero"/>
        <c:auto val="1"/>
        <c:lblOffset val="100"/>
        <c:noMultiLvlLbl val="0"/>
      </c:catAx>
      <c:valAx>
        <c:axId val="6009105"/>
        <c:scaling>
          <c:orientation val="minMax"/>
          <c:max val="12"/>
          <c:min val="0"/>
        </c:scaling>
        <c:axPos val="r"/>
        <c:majorGridlines/>
        <c:delete val="0"/>
        <c:numFmt formatCode="General" sourceLinked="1"/>
        <c:majorTickMark val="out"/>
        <c:minorTickMark val="none"/>
        <c:tickLblPos val="nextTo"/>
        <c:crossAx val="30493840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3125"/>
          <c:y val="0.60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log2(Mean)</a:t>
            </a:r>
          </a:p>
        </c:rich>
      </c:tx>
      <c:layout>
        <c:manualLayout>
          <c:xMode val="factor"/>
          <c:yMode val="factor"/>
          <c:x val="0.007"/>
          <c:y val="0.03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25"/>
          <c:y val="0.13575"/>
          <c:w val="0.92675"/>
          <c:h val="0.77275"/>
        </c:manualLayout>
      </c:layout>
      <c:lineChart>
        <c:grouping val="standard"/>
        <c:varyColors val="0"/>
        <c:ser>
          <c:idx val="0"/>
          <c:order val="0"/>
          <c:tx>
            <c:v>log2 of Mean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'FZ50 TF'!$B$7:$B$15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'FZ50 TF'!$I$7:$I$15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K=0.7 slope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'FZ50 TF'!$B$7:$B$15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'FZ50 TF'!$M$7:$M$15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marker val="1"/>
        <c:axId val="54081946"/>
        <c:axId val="16975467"/>
      </c:lineChart>
      <c:catAx>
        <c:axId val="54081946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Exposure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975467"/>
        <c:crosses val="autoZero"/>
        <c:auto val="1"/>
        <c:lblOffset val="100"/>
        <c:noMultiLvlLbl val="0"/>
      </c:catAx>
      <c:valAx>
        <c:axId val="16975467"/>
        <c:scaling>
          <c:orientation val="minMax"/>
          <c:max val="10"/>
          <c:min val="0"/>
        </c:scaling>
        <c:axPos val="r"/>
        <c:majorGridlines/>
        <c:delete val="0"/>
        <c:numFmt formatCode="General" sourceLinked="1"/>
        <c:majorTickMark val="out"/>
        <c:minorTickMark val="none"/>
        <c:tickLblPos val="nextTo"/>
        <c:crossAx val="54081946"/>
        <c:crosses val="max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88"/>
          <c:y val="0.44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log2(S/N)</a:t>
            </a:r>
          </a:p>
        </c:rich>
      </c:tx>
      <c:layout>
        <c:manualLayout>
          <c:xMode val="factor"/>
          <c:yMode val="factor"/>
          <c:x val="-0.026"/>
          <c:y val="0.04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75"/>
          <c:y val="0.1385"/>
          <c:w val="0.92025"/>
          <c:h val="0.77"/>
        </c:manualLayout>
      </c:layout>
      <c:lineChart>
        <c:grouping val="standard"/>
        <c:varyColors val="0"/>
        <c:ser>
          <c:idx val="0"/>
          <c:order val="0"/>
          <c:tx>
            <c:v>Color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'FZ50 TF'!$B$7:$B$15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'FZ50 TF'!$K$7:$K$15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Lumin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'FZ50 TF'!$B$7:$B$15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'FZ50 TF'!$L$7:$L$15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slope=1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'FZ50 TF'!$B$7:$B$15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'FZ50 TF'!$N$7:$N$15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marker val="1"/>
        <c:axId val="18561476"/>
        <c:axId val="32835557"/>
      </c:lineChart>
      <c:catAx>
        <c:axId val="18561476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Exposure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835557"/>
        <c:crosses val="autoZero"/>
        <c:auto val="1"/>
        <c:lblOffset val="100"/>
        <c:noMultiLvlLbl val="0"/>
      </c:catAx>
      <c:valAx>
        <c:axId val="32835557"/>
        <c:scaling>
          <c:orientation val="minMax"/>
          <c:max val="8"/>
          <c:min val="-1"/>
        </c:scaling>
        <c:axPos val="r"/>
        <c:majorGridlines/>
        <c:delete val="0"/>
        <c:numFmt formatCode="General" sourceLinked="1"/>
        <c:majorTickMark val="out"/>
        <c:minorTickMark val="none"/>
        <c:tickLblPos val="nextTo"/>
        <c:crossAx val="18561476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"/>
          <c:y val="0.250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Log2(color std. dev.)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25"/>
          <c:y val="0.13275"/>
          <c:w val="0.93625"/>
          <c:h val="0.77575"/>
        </c:manualLayout>
      </c:layout>
      <c:lineChart>
        <c:grouping val="standard"/>
        <c:varyColors val="0"/>
        <c:ser>
          <c:idx val="0"/>
          <c:order val="0"/>
          <c:tx>
            <c:v>color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'FZ50 TF'!$B$7:$B$15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'FZ50 TF'!$J$7:$J$15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marker val="1"/>
        <c:axId val="27084558"/>
        <c:axId val="42434431"/>
      </c:lineChart>
      <c:catAx>
        <c:axId val="27084558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Exposure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434431"/>
        <c:crosses val="autoZero"/>
        <c:auto val="1"/>
        <c:lblOffset val="100"/>
        <c:noMultiLvlLbl val="0"/>
      </c:catAx>
      <c:valAx>
        <c:axId val="42434431"/>
        <c:scaling>
          <c:orientation val="minMax"/>
        </c:scaling>
        <c:axPos val="r"/>
        <c:majorGridlines/>
        <c:delete val="0"/>
        <c:numFmt formatCode="General" sourceLinked="1"/>
        <c:majorTickMark val="out"/>
        <c:minorTickMark val="none"/>
        <c:tickLblPos val="nextTo"/>
        <c:crossAx val="27084558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8575"/>
          <c:y val="0.69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log2 of (S/N) for RAW</a:t>
            </a:r>
          </a:p>
        </c:rich>
      </c:tx>
      <c:layout>
        <c:manualLayout>
          <c:xMode val="factor"/>
          <c:yMode val="factor"/>
          <c:x val="-0.011"/>
          <c:y val="0.05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"/>
          <c:y val="0.13625"/>
          <c:w val="0.90625"/>
          <c:h val="0.76225"/>
        </c:manualLayout>
      </c:layout>
      <c:lineChart>
        <c:grouping val="standard"/>
        <c:varyColors val="0"/>
        <c:ser>
          <c:idx val="0"/>
          <c:order val="0"/>
          <c:tx>
            <c:v>Color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'FZ50 ISO'!$B$7:$B$11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'FZ50 ISO'!$I$7:$I$11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Lumin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'FZ50 ISO'!$B$7:$B$11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'FZ50 ISO'!$J$7:$J$11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slope -.5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'FZ50 ISO'!$B$7:$B$11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'FZ50 ISO'!$K$7:$K$11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46365560"/>
        <c:axId val="14636857"/>
      </c:lineChart>
      <c:catAx>
        <c:axId val="463655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ISO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636857"/>
        <c:crosses val="autoZero"/>
        <c:auto val="1"/>
        <c:lblOffset val="100"/>
        <c:noMultiLvlLbl val="0"/>
      </c:catAx>
      <c:valAx>
        <c:axId val="14636857"/>
        <c:scaling>
          <c:orientation val="minMax"/>
          <c:max val="8"/>
          <c:min val="2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46365560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8"/>
          <c:y val="0.563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 log2 of (S/N) for JPG</a:t>
            </a:r>
          </a:p>
        </c:rich>
      </c:tx>
      <c:layout>
        <c:manualLayout>
          <c:xMode val="factor"/>
          <c:yMode val="factor"/>
          <c:x val="-0.005"/>
          <c:y val="0.05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1245"/>
          <c:w val="0.93425"/>
          <c:h val="0.76525"/>
        </c:manualLayout>
      </c:layout>
      <c:lineChart>
        <c:grouping val="standard"/>
        <c:varyColors val="0"/>
        <c:ser>
          <c:idx val="0"/>
          <c:order val="0"/>
          <c:tx>
            <c:v>Color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'FZ50 ISO'!$B$14:$B$18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'FZ50 ISO'!$I$14:$I$18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Lumin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'FZ50 ISO'!$B$14:$B$18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'FZ50 ISO'!$J$14:$J$18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slope -.5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'FZ50 ISO'!$B$14:$B$18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'FZ50 ISO'!$K$14:$K$18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64622850"/>
        <c:axId val="44734739"/>
      </c:lineChart>
      <c:catAx>
        <c:axId val="646228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ISO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734739"/>
        <c:crosses val="autoZero"/>
        <c:auto val="1"/>
        <c:lblOffset val="100"/>
        <c:noMultiLvlLbl val="0"/>
      </c:catAx>
      <c:valAx>
        <c:axId val="44734739"/>
        <c:scaling>
          <c:orientation val="minMax"/>
          <c:max val="8"/>
          <c:min val="2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64622850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075"/>
          <c:y val="0.54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Std. Deviation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5"/>
          <c:y val="0.1025"/>
          <c:w val="0.92625"/>
          <c:h val="0.843"/>
        </c:manualLayout>
      </c:layout>
      <c:lineChart>
        <c:grouping val="standard"/>
        <c:varyColors val="0"/>
        <c:ser>
          <c:idx val="0"/>
          <c:order val="0"/>
          <c:tx>
            <c:v>Color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'LX2 TF'!$B$7:$B$15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'LX2 TF'!$F$7:$F$15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Lumin.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'LX2 TF'!$B$7:$B$15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'LX2 TF'!$H$7:$H$15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marker val="1"/>
        <c:axId val="31796184"/>
        <c:axId val="17730201"/>
      </c:lineChart>
      <c:catAx>
        <c:axId val="31796184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Exposure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730201"/>
        <c:crosses val="autoZero"/>
        <c:auto val="1"/>
        <c:lblOffset val="100"/>
        <c:noMultiLvlLbl val="0"/>
      </c:catAx>
      <c:valAx>
        <c:axId val="17730201"/>
        <c:scaling>
          <c:orientation val="minMax"/>
          <c:max val="12"/>
          <c:min val="0"/>
        </c:scaling>
        <c:axPos val="r"/>
        <c:majorGridlines/>
        <c:delete val="0"/>
        <c:numFmt formatCode="General" sourceLinked="1"/>
        <c:majorTickMark val="out"/>
        <c:minorTickMark val="none"/>
        <c:tickLblPos val="nextTo"/>
        <c:crossAx val="31796184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9"/>
          <c:y val="0.617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Mean output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8"/>
          <c:y val="0.078"/>
          <c:w val="0.93875"/>
          <c:h val="0.87125"/>
        </c:manualLayout>
      </c:layout>
      <c:lineChart>
        <c:grouping val="standard"/>
        <c:varyColors val="0"/>
        <c:ser>
          <c:idx val="1"/>
          <c:order val="0"/>
          <c:tx>
            <c:v>Color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'VL1 TF'!$B$7:$B$15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'VL1 TF'!$E$7:$E$15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v>Lumin.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'VL1 TF'!$B$7:$B$15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'VL1 TF'!$G$7:$G$15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marker val="1"/>
        <c:axId val="67068332"/>
        <c:axId val="66744077"/>
      </c:lineChart>
      <c:catAx>
        <c:axId val="67068332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Exposure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744077"/>
        <c:crosses val="autoZero"/>
        <c:auto val="1"/>
        <c:lblOffset val="100"/>
        <c:noMultiLvlLbl val="0"/>
      </c:catAx>
      <c:valAx>
        <c:axId val="66744077"/>
        <c:scaling>
          <c:orientation val="minMax"/>
          <c:max val="300"/>
          <c:min val="0"/>
        </c:scaling>
        <c:axPos val="r"/>
        <c:majorGridlines/>
        <c:delete val="0"/>
        <c:numFmt formatCode="General" sourceLinked="1"/>
        <c:majorTickMark val="out"/>
        <c:minorTickMark val="none"/>
        <c:tickLblPos val="nextTo"/>
        <c:crossAx val="67068332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9525"/>
          <c:y val="0.38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Std. Deviation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5"/>
          <c:y val="0.1025"/>
          <c:w val="0.92625"/>
          <c:h val="0.843"/>
        </c:manualLayout>
      </c:layout>
      <c:lineChart>
        <c:grouping val="standard"/>
        <c:varyColors val="0"/>
        <c:ser>
          <c:idx val="0"/>
          <c:order val="0"/>
          <c:tx>
            <c:v>Color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'VL1 TF'!$B$7:$B$15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'VL1 TF'!$F$7:$F$15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Lumin.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'VL1 TF'!$B$7:$B$15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'VL1 TF'!$H$7:$H$15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marker val="1"/>
        <c:axId val="63825782"/>
        <c:axId val="37561127"/>
      </c:lineChart>
      <c:catAx>
        <c:axId val="63825782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Exposure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561127"/>
        <c:crosses val="autoZero"/>
        <c:auto val="1"/>
        <c:lblOffset val="100"/>
        <c:noMultiLvlLbl val="0"/>
      </c:catAx>
      <c:valAx>
        <c:axId val="37561127"/>
        <c:scaling>
          <c:orientation val="minMax"/>
          <c:max val="12"/>
          <c:min val="0"/>
        </c:scaling>
        <c:axPos val="r"/>
        <c:majorGridlines/>
        <c:delete val="0"/>
        <c:numFmt formatCode="General" sourceLinked="1"/>
        <c:majorTickMark val="out"/>
        <c:minorTickMark val="none"/>
        <c:tickLblPos val="nextTo"/>
        <c:crossAx val="63825782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9"/>
          <c:y val="0.617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log2(Mean)</a:t>
            </a:r>
          </a:p>
        </c:rich>
      </c:tx>
      <c:layout>
        <c:manualLayout>
          <c:xMode val="factor"/>
          <c:yMode val="factor"/>
          <c:x val="0.007"/>
          <c:y val="0.03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25"/>
          <c:y val="0.13575"/>
          <c:w val="0.92675"/>
          <c:h val="0.77275"/>
        </c:manualLayout>
      </c:layout>
      <c:lineChart>
        <c:grouping val="standard"/>
        <c:varyColors val="0"/>
        <c:ser>
          <c:idx val="0"/>
          <c:order val="0"/>
          <c:tx>
            <c:v>log2 of Mean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'VL1 TF'!$B$7:$B$15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'VL1 TF'!$I$7:$I$15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K=0.7 slope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'VL1 TF'!$B$7:$B$15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'VL1 TF'!$L$7:$L$15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marker val="1"/>
        <c:axId val="2505824"/>
        <c:axId val="22552417"/>
      </c:lineChart>
      <c:catAx>
        <c:axId val="2505824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Exposure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552417"/>
        <c:crosses val="autoZero"/>
        <c:auto val="1"/>
        <c:lblOffset val="100"/>
        <c:noMultiLvlLbl val="0"/>
      </c:catAx>
      <c:valAx>
        <c:axId val="22552417"/>
        <c:scaling>
          <c:orientation val="minMax"/>
          <c:max val="10"/>
          <c:min val="0"/>
        </c:scaling>
        <c:axPos val="r"/>
        <c:majorGridlines/>
        <c:delete val="0"/>
        <c:numFmt formatCode="General" sourceLinked="1"/>
        <c:majorTickMark val="out"/>
        <c:minorTickMark val="none"/>
        <c:tickLblPos val="nextTo"/>
        <c:crossAx val="2505824"/>
        <c:crosses val="max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88"/>
          <c:y val="0.44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log2(S/N)</a:t>
            </a:r>
          </a:p>
        </c:rich>
      </c:tx>
      <c:layout>
        <c:manualLayout>
          <c:xMode val="factor"/>
          <c:yMode val="factor"/>
          <c:x val="-0.026"/>
          <c:y val="0.04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5"/>
          <c:y val="0.1325"/>
          <c:w val="0.91275"/>
          <c:h val="0.7785"/>
        </c:manualLayout>
      </c:layout>
      <c:lineChart>
        <c:grouping val="standard"/>
        <c:varyColors val="0"/>
        <c:ser>
          <c:idx val="0"/>
          <c:order val="0"/>
          <c:tx>
            <c:v>Color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'VL1 TF'!$B$7:$B$15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'VL1 TF'!$J$7:$J$15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Lumin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'VL1 TF'!$B$7:$B$15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'VL1 TF'!$K$7:$K$15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slope=1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'VL1 TF'!$B$7:$B$15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'VL1 TF'!$M$7:$M$15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marker val="1"/>
        <c:axId val="1645162"/>
        <c:axId val="14806459"/>
      </c:lineChart>
      <c:catAx>
        <c:axId val="1645162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Exposure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806459"/>
        <c:crosses val="autoZero"/>
        <c:auto val="1"/>
        <c:lblOffset val="100"/>
        <c:noMultiLvlLbl val="0"/>
      </c:catAx>
      <c:valAx>
        <c:axId val="14806459"/>
        <c:scaling>
          <c:orientation val="minMax"/>
          <c:max val="8"/>
          <c:min val="-1"/>
        </c:scaling>
        <c:axPos val="r"/>
        <c:majorGridlines/>
        <c:delete val="0"/>
        <c:numFmt formatCode="General" sourceLinked="1"/>
        <c:majorTickMark val="out"/>
        <c:minorTickMark val="none"/>
        <c:tickLblPos val="nextTo"/>
        <c:crossAx val="1645162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1"/>
          <c:y val="0.247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ISO 100</a:t>
            </a:r>
          </a:p>
        </c:rich>
      </c:tx>
      <c:layout>
        <c:manualLayout>
          <c:xMode val="factor"/>
          <c:yMode val="factor"/>
          <c:x val="0.00325"/>
          <c:y val="-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625"/>
          <c:w val="0.982"/>
          <c:h val="0.93375"/>
        </c:manualLayout>
      </c:layout>
      <c:lineChart>
        <c:grouping val="standard"/>
        <c:varyColors val="0"/>
        <c:ser>
          <c:idx val="0"/>
          <c:order val="0"/>
          <c:tx>
            <c:v>Mean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'FZ50 TF2'!$B$8:$B$16</c:f>
              <c:numCache/>
            </c:numRef>
          </c:cat>
          <c:val>
            <c:numRef>
              <c:f>'FZ50 TF2'!$G$8:$G$16</c:f>
              <c:numCache/>
            </c:numRef>
          </c:val>
          <c:smooth val="0"/>
        </c:ser>
        <c:ser>
          <c:idx val="1"/>
          <c:order val="1"/>
          <c:tx>
            <c:v>S/N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'FZ50 TF2'!$B$8:$B$16</c:f>
              <c:numCache/>
            </c:numRef>
          </c:cat>
          <c:val>
            <c:numRef>
              <c:f>'FZ50 TF2'!$I$8:$I$16</c:f>
              <c:numCache/>
            </c:numRef>
          </c:val>
          <c:smooth val="0"/>
        </c:ser>
        <c:ser>
          <c:idx val="2"/>
          <c:order val="2"/>
          <c:tx>
            <c:v>slope=1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'FZ50 TF2'!$B$8:$B$16</c:f>
              <c:numCache/>
            </c:numRef>
          </c:cat>
          <c:val>
            <c:numRef>
              <c:f>'FZ50 TF2'!$K$8:$K$16</c:f>
              <c:numCache/>
            </c:numRef>
          </c:val>
          <c:smooth val="0"/>
        </c:ser>
        <c:marker val="1"/>
        <c:axId val="66149268"/>
        <c:axId val="58472501"/>
      </c:lineChart>
      <c:catAx>
        <c:axId val="66149268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Rel. exposure</a:t>
                </a:r>
              </a:p>
            </c:rich>
          </c:tx>
          <c:layout>
            <c:manualLayout>
              <c:xMode val="factor"/>
              <c:yMode val="factor"/>
              <c:x val="0.0555"/>
              <c:y val="0.0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472501"/>
        <c:crosses val="autoZero"/>
        <c:auto val="1"/>
        <c:lblOffset val="100"/>
        <c:noMultiLvlLbl val="0"/>
      </c:catAx>
      <c:valAx>
        <c:axId val="58472501"/>
        <c:scaling>
          <c:orientation val="minMax"/>
          <c:max val="8"/>
          <c:min val="0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Luminance - log2</a:t>
                </a:r>
              </a:p>
            </c:rich>
          </c:tx>
          <c:layout>
            <c:manualLayout>
              <c:xMode val="factor"/>
              <c:yMode val="factor"/>
              <c:x val="0.04"/>
              <c:y val="0.057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149268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3"/>
          <c:y val="0.477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ISO 200</a:t>
            </a:r>
          </a:p>
        </c:rich>
      </c:tx>
      <c:layout>
        <c:manualLayout>
          <c:xMode val="factor"/>
          <c:yMode val="factor"/>
          <c:x val="0.006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375"/>
          <c:w val="0.991"/>
          <c:h val="0.93625"/>
        </c:manualLayout>
      </c:layout>
      <c:lineChart>
        <c:grouping val="standard"/>
        <c:varyColors val="0"/>
        <c:ser>
          <c:idx val="0"/>
          <c:order val="0"/>
          <c:tx>
            <c:v>Mean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'FZ50 TF2'!$B$24:$B$32</c:f>
              <c:numCache/>
            </c:numRef>
          </c:cat>
          <c:val>
            <c:numRef>
              <c:f>'FZ50 TF2'!$G$24:$G$32</c:f>
              <c:numCache/>
            </c:numRef>
          </c:val>
          <c:smooth val="0"/>
        </c:ser>
        <c:ser>
          <c:idx val="1"/>
          <c:order val="1"/>
          <c:tx>
            <c:v>S/N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'FZ50 TF2'!$B$24:$B$32</c:f>
              <c:numCache/>
            </c:numRef>
          </c:cat>
          <c:val>
            <c:numRef>
              <c:f>'FZ50 TF2'!$I$24:$I$32</c:f>
              <c:numCache/>
            </c:numRef>
          </c:val>
          <c:smooth val="0"/>
        </c:ser>
        <c:ser>
          <c:idx val="2"/>
          <c:order val="2"/>
          <c:tx>
            <c:v>slope=1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'FZ50 TF2'!$B$24:$B$32</c:f>
              <c:numCache/>
            </c:numRef>
          </c:cat>
          <c:val>
            <c:numRef>
              <c:f>'FZ50 TF2'!$K$24:$K$32</c:f>
              <c:numCache/>
            </c:numRef>
          </c:val>
          <c:smooth val="0"/>
        </c:ser>
        <c:marker val="1"/>
        <c:axId val="56490462"/>
        <c:axId val="38652111"/>
      </c:lineChart>
      <c:catAx>
        <c:axId val="56490462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Rel. exposure</a:t>
                </a:r>
              </a:p>
            </c:rich>
          </c:tx>
          <c:layout>
            <c:manualLayout>
              <c:xMode val="factor"/>
              <c:yMode val="factor"/>
              <c:x val="0.0545"/>
              <c:y val="0.06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652111"/>
        <c:crosses val="autoZero"/>
        <c:auto val="1"/>
        <c:lblOffset val="100"/>
        <c:noMultiLvlLbl val="0"/>
      </c:catAx>
      <c:valAx>
        <c:axId val="38652111"/>
        <c:scaling>
          <c:orientation val="minMax"/>
          <c:max val="8"/>
          <c:min val="0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Luminance - log2</a:t>
                </a:r>
              </a:p>
            </c:rich>
          </c:tx>
          <c:layout>
            <c:manualLayout>
              <c:xMode val="factor"/>
              <c:yMode val="factor"/>
              <c:x val="0.04125"/>
              <c:y val="0.057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490462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525"/>
          <c:y val="0.481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ISO 400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875"/>
          <c:w val="1"/>
          <c:h val="0.92125"/>
        </c:manualLayout>
      </c:layout>
      <c:lineChart>
        <c:grouping val="standard"/>
        <c:varyColors val="0"/>
        <c:ser>
          <c:idx val="0"/>
          <c:order val="0"/>
          <c:tx>
            <c:v>Mean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'FZ50 TF2'!$B$45:$B$53</c:f>
              <c:numCache/>
            </c:numRef>
          </c:cat>
          <c:val>
            <c:numRef>
              <c:f>'FZ50 TF2'!$G$45:$G$53</c:f>
              <c:numCache/>
            </c:numRef>
          </c:val>
          <c:smooth val="0"/>
        </c:ser>
        <c:ser>
          <c:idx val="1"/>
          <c:order val="1"/>
          <c:tx>
            <c:v>S/N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'FZ50 TF2'!$B$45:$B$53</c:f>
              <c:numCache/>
            </c:numRef>
          </c:cat>
          <c:val>
            <c:numRef>
              <c:f>'FZ50 TF2'!$I$45:$I$53</c:f>
              <c:numCache/>
            </c:numRef>
          </c:val>
          <c:smooth val="0"/>
        </c:ser>
        <c:ser>
          <c:idx val="2"/>
          <c:order val="2"/>
          <c:tx>
            <c:v>slope=1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'FZ50 TF2'!$B$45:$B$53</c:f>
              <c:numCache/>
            </c:numRef>
          </c:cat>
          <c:val>
            <c:numRef>
              <c:f>'FZ50 TF2'!$K$45:$K$53</c:f>
              <c:numCache/>
            </c:numRef>
          </c:val>
          <c:smooth val="0"/>
        </c:ser>
        <c:marker val="1"/>
        <c:axId val="12324680"/>
        <c:axId val="43813257"/>
      </c:lineChart>
      <c:catAx>
        <c:axId val="12324680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Rel. exposure</a:t>
                </a:r>
              </a:p>
            </c:rich>
          </c:tx>
          <c:layout>
            <c:manualLayout>
              <c:xMode val="factor"/>
              <c:yMode val="factor"/>
              <c:x val="0.055"/>
              <c:y val="0.07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813257"/>
        <c:crosses val="autoZero"/>
        <c:auto val="1"/>
        <c:lblOffset val="100"/>
        <c:noMultiLvlLbl val="0"/>
      </c:catAx>
      <c:valAx>
        <c:axId val="43813257"/>
        <c:scaling>
          <c:orientation val="minMax"/>
          <c:max val="8"/>
          <c:min val="0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Luminance - log2</a:t>
                </a:r>
              </a:p>
            </c:rich>
          </c:tx>
          <c:layout>
            <c:manualLayout>
              <c:xMode val="factor"/>
              <c:yMode val="factor"/>
              <c:x val="0.04075"/>
              <c:y val="0.056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324680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9"/>
          <c:y val="0.49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ISO 800</a:t>
            </a:r>
          </a:p>
        </c:rich>
      </c:tx>
      <c:layout>
        <c:manualLayout>
          <c:xMode val="factor"/>
          <c:yMode val="factor"/>
          <c:x val="0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35"/>
          <c:w val="0.997"/>
          <c:h val="0.9265"/>
        </c:manualLayout>
      </c:layout>
      <c:lineChart>
        <c:grouping val="standard"/>
        <c:varyColors val="0"/>
        <c:ser>
          <c:idx val="0"/>
          <c:order val="0"/>
          <c:tx>
            <c:v>Mean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'FZ50 TF2'!$B$63:$B$71</c:f>
              <c:numCache/>
            </c:numRef>
          </c:cat>
          <c:val>
            <c:numRef>
              <c:f>'FZ50 TF2'!$G$63:$G$71</c:f>
              <c:numCache/>
            </c:numRef>
          </c:val>
          <c:smooth val="0"/>
        </c:ser>
        <c:ser>
          <c:idx val="1"/>
          <c:order val="1"/>
          <c:tx>
            <c:v>S/N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'FZ50 TF2'!$B$63:$B$71</c:f>
              <c:numCache/>
            </c:numRef>
          </c:cat>
          <c:val>
            <c:numRef>
              <c:f>'FZ50 TF2'!$I$63:$I$71</c:f>
              <c:numCache/>
            </c:numRef>
          </c:val>
          <c:smooth val="0"/>
        </c:ser>
        <c:ser>
          <c:idx val="2"/>
          <c:order val="2"/>
          <c:tx>
            <c:v>slope=1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'FZ50 TF2'!$B$63:$B$71</c:f>
              <c:numCache/>
            </c:numRef>
          </c:cat>
          <c:val>
            <c:numRef>
              <c:f>'FZ50 TF2'!$K$63:$K$71</c:f>
              <c:numCache/>
            </c:numRef>
          </c:val>
          <c:smooth val="0"/>
        </c:ser>
        <c:marker val="1"/>
        <c:axId val="58774994"/>
        <c:axId val="59212899"/>
      </c:lineChart>
      <c:catAx>
        <c:axId val="58774994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Rel. exposure</a:t>
                </a:r>
              </a:p>
            </c:rich>
          </c:tx>
          <c:layout>
            <c:manualLayout>
              <c:xMode val="factor"/>
              <c:yMode val="factor"/>
              <c:x val="0.055"/>
              <c:y val="0.07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212899"/>
        <c:crosses val="autoZero"/>
        <c:auto val="1"/>
        <c:lblOffset val="100"/>
        <c:noMultiLvlLbl val="0"/>
      </c:catAx>
      <c:valAx>
        <c:axId val="59212899"/>
        <c:scaling>
          <c:orientation val="minMax"/>
          <c:max val="8"/>
          <c:min val="0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Luminance - log2</a:t>
                </a:r>
              </a:p>
            </c:rich>
          </c:tx>
          <c:layout>
            <c:manualLayout>
              <c:xMode val="factor"/>
              <c:yMode val="factor"/>
              <c:x val="0.0395"/>
              <c:y val="0.058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8774994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125"/>
          <c:y val="0.485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Light-to-Number transfer function</a:t>
            </a:r>
          </a:p>
        </c:rich>
      </c:tx>
      <c:layout>
        <c:manualLayout>
          <c:xMode val="factor"/>
          <c:yMode val="factor"/>
          <c:x val="0.013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25"/>
          <c:y val="0.0555"/>
          <c:w val="0.93075"/>
          <c:h val="0.9445"/>
        </c:manualLayout>
      </c:layout>
      <c:lineChart>
        <c:grouping val="standard"/>
        <c:varyColors val="0"/>
        <c:ser>
          <c:idx val="0"/>
          <c:order val="0"/>
          <c:tx>
            <c:v>800 ISO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'FZ50 TF2'!$D$59:$D$70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'FZ50 TF2'!$G$59:$G$70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v>400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'FZ50 TF2'!$G$42:$G$53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2"/>
          <c:tx>
            <c:v>200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'FZ50 TF2'!$G$22:$G$33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6"/>
          <c:order val="3"/>
          <c:tx>
            <c:v>100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'FZ50 TF2'!$G$7:$G$16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63154044"/>
        <c:axId val="31515485"/>
      </c:lineChart>
      <c:catAx>
        <c:axId val="63154044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1/exposure time - seconds</a:t>
                </a:r>
              </a:p>
            </c:rich>
          </c:tx>
          <c:layout>
            <c:manualLayout>
              <c:xMode val="factor"/>
              <c:yMode val="factor"/>
              <c:x val="0.046"/>
              <c:y val="0.05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515485"/>
        <c:crosses val="autoZero"/>
        <c:auto val="1"/>
        <c:lblOffset val="100"/>
        <c:noMultiLvlLbl val="0"/>
      </c:catAx>
      <c:valAx>
        <c:axId val="31515485"/>
        <c:scaling>
          <c:orientation val="minMax"/>
          <c:max val="8"/>
          <c:min val="0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Luminance level - log2</a:t>
                </a:r>
              </a:p>
            </c:rich>
          </c:tx>
          <c:layout>
            <c:manualLayout>
              <c:xMode val="factor"/>
              <c:yMode val="factor"/>
              <c:x val="-0.0075"/>
              <c:y val="0.043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154044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275"/>
          <c:y val="0.47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Signal-to-Noise ratio</a:t>
            </a:r>
          </a:p>
        </c:rich>
      </c:tx>
      <c:layout>
        <c:manualLayout>
          <c:xMode val="factor"/>
          <c:yMode val="factor"/>
          <c:x val="0.0377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04925"/>
          <c:w val="0.94425"/>
          <c:h val="0.95075"/>
        </c:manualLayout>
      </c:layout>
      <c:lineChart>
        <c:grouping val="standard"/>
        <c:varyColors val="0"/>
        <c:ser>
          <c:idx val="0"/>
          <c:order val="0"/>
          <c:tx>
            <c:v>800 ISO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'FZ50 TF2'!$D$59:$D$70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'FZ50 TF2'!$I$59:$I$70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400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'FZ50 TF2'!$I$42:$I$53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200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'FZ50 TF2'!$I$22:$I$33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100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'FZ50 TF2'!$I$7:$I$16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slope =1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'FZ50 TF2'!$M$62:$M$71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15203910"/>
        <c:axId val="2617463"/>
      </c:lineChart>
      <c:catAx>
        <c:axId val="15203910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1/exposure time - seconds</a:t>
                </a:r>
              </a:p>
            </c:rich>
          </c:tx>
          <c:layout>
            <c:manualLayout>
              <c:xMode val="factor"/>
              <c:yMode val="factor"/>
              <c:x val="0.046"/>
              <c:y val="0.04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17463"/>
        <c:crosses val="autoZero"/>
        <c:auto val="1"/>
        <c:lblOffset val="100"/>
        <c:noMultiLvlLbl val="0"/>
      </c:catAx>
      <c:valAx>
        <c:axId val="2617463"/>
        <c:scaling>
          <c:orientation val="minMax"/>
          <c:max val="8"/>
          <c:min val="0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S/N - log2</a:t>
                </a:r>
              </a:p>
            </c:rich>
          </c:tx>
          <c:layout>
            <c:manualLayout>
              <c:xMode val="factor"/>
              <c:yMode val="factor"/>
              <c:x val="0.0015"/>
              <c:y val="0.06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203910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725"/>
          <c:y val="0.42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log2(Mean)</a:t>
            </a:r>
          </a:p>
        </c:rich>
      </c:tx>
      <c:layout>
        <c:manualLayout>
          <c:xMode val="factor"/>
          <c:yMode val="factor"/>
          <c:x val="0.007"/>
          <c:y val="0.03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25"/>
          <c:y val="0.13575"/>
          <c:w val="0.92675"/>
          <c:h val="0.77275"/>
        </c:manualLayout>
      </c:layout>
      <c:lineChart>
        <c:grouping val="standard"/>
        <c:varyColors val="0"/>
        <c:ser>
          <c:idx val="0"/>
          <c:order val="0"/>
          <c:tx>
            <c:v>log2 of Mean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'LX2 TF'!$B$7:$B$15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'LX2 TF'!$I$7:$I$15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K=0.78 slope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'LX2 TF'!$B$7:$B$15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'LX2 TF'!$L$7:$L$15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marker val="1"/>
        <c:axId val="25354082"/>
        <c:axId val="26860147"/>
      </c:lineChart>
      <c:catAx>
        <c:axId val="25354082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Exposure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860147"/>
        <c:crosses val="autoZero"/>
        <c:auto val="1"/>
        <c:lblOffset val="100"/>
        <c:noMultiLvlLbl val="0"/>
      </c:catAx>
      <c:valAx>
        <c:axId val="26860147"/>
        <c:scaling>
          <c:orientation val="minMax"/>
          <c:max val="10"/>
          <c:min val="0"/>
        </c:scaling>
        <c:axPos val="r"/>
        <c:majorGridlines/>
        <c:delete val="0"/>
        <c:numFmt formatCode="General" sourceLinked="1"/>
        <c:majorTickMark val="out"/>
        <c:minorTickMark val="none"/>
        <c:tickLblPos val="nextTo"/>
        <c:crossAx val="25354082"/>
        <c:crosses val="max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88"/>
          <c:y val="0.44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Light-to-Number transfer functions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2"/>
          <c:w val="0.988"/>
          <c:h val="0.938"/>
        </c:manualLayout>
      </c:layout>
      <c:lineChart>
        <c:grouping val="standard"/>
        <c:varyColors val="0"/>
        <c:ser>
          <c:idx val="0"/>
          <c:order val="0"/>
          <c:tx>
            <c:v>800 ISO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'FZ50 TF2'!$B$62:$B$71</c:f>
              <c:numCache/>
            </c:numRef>
          </c:cat>
          <c:val>
            <c:numRef>
              <c:f>'FZ50 TF2'!$E$62:$E$71</c:f>
              <c:numCache/>
            </c:numRef>
          </c:val>
          <c:smooth val="0"/>
        </c:ser>
        <c:ser>
          <c:idx val="1"/>
          <c:order val="1"/>
          <c:tx>
            <c:v>400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'FZ50 TF2'!$E$44:$E$53</c:f>
              <c:numCache/>
            </c:numRef>
          </c:val>
          <c:smooth val="0"/>
        </c:ser>
        <c:ser>
          <c:idx val="2"/>
          <c:order val="2"/>
          <c:tx>
            <c:v>200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'FZ50 TF2'!$E$23:$E$32</c:f>
              <c:numCache/>
            </c:numRef>
          </c:val>
          <c:smooth val="0"/>
        </c:ser>
        <c:ser>
          <c:idx val="3"/>
          <c:order val="3"/>
          <c:tx>
            <c:v>100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'FZ50 TF2'!$E$7:$E$16</c:f>
              <c:numCache/>
            </c:numRef>
          </c:val>
          <c:smooth val="0"/>
        </c:ser>
        <c:ser>
          <c:idx val="4"/>
          <c:order val="4"/>
          <c:tx>
            <c:v>2.2 gamma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'FZ50 TF2'!$L$61:$L$70</c:f>
              <c:numCache/>
            </c:numRef>
          </c:val>
          <c:smooth val="0"/>
        </c:ser>
        <c:marker val="1"/>
        <c:axId val="23557168"/>
        <c:axId val="10687921"/>
      </c:lineChart>
      <c:catAx>
        <c:axId val="23557168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Rel. Exposure</a:t>
                </a:r>
              </a:p>
            </c:rich>
          </c:tx>
          <c:layout>
            <c:manualLayout>
              <c:xMode val="factor"/>
              <c:yMode val="factor"/>
              <c:x val="0.05175"/>
              <c:y val="0.07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687921"/>
        <c:crosses val="autoZero"/>
        <c:auto val="1"/>
        <c:lblOffset val="100"/>
        <c:noMultiLvlLbl val="0"/>
      </c:catAx>
      <c:valAx>
        <c:axId val="10687921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Luminance level number</a:t>
                </a:r>
              </a:p>
            </c:rich>
          </c:tx>
          <c:layout>
            <c:manualLayout>
              <c:xMode val="factor"/>
              <c:yMode val="factor"/>
              <c:x val="0.04075"/>
              <c:y val="0.0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557168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4"/>
          <c:y val="0.17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12-bit to 8-bit conversion</a:t>
            </a:r>
          </a:p>
        </c:rich>
      </c:tx>
      <c:layout>
        <c:manualLayout>
          <c:xMode val="factor"/>
          <c:yMode val="factor"/>
          <c:x val="0.023"/>
          <c:y val="-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75"/>
          <c:y val="0.06675"/>
          <c:w val="0.9285"/>
          <c:h val="0.88325"/>
        </c:manualLayout>
      </c:layout>
      <c:lineChart>
        <c:grouping val="standard"/>
        <c:varyColors val="0"/>
        <c:ser>
          <c:idx val="0"/>
          <c:order val="0"/>
          <c:tx>
            <c:v>1/2.2 slope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'[1]12bit-8bit'!$I$6:$I$18</c:f>
              <c:numCache>
                <c:ptCount val="13"/>
                <c:pt idx="0">
                  <c:v>12</c:v>
                </c:pt>
                <c:pt idx="1">
                  <c:v>11</c:v>
                </c:pt>
                <c:pt idx="2">
                  <c:v>10</c:v>
                </c:pt>
                <c:pt idx="3">
                  <c:v>9</c:v>
                </c:pt>
                <c:pt idx="4">
                  <c:v>8</c:v>
                </c:pt>
                <c:pt idx="5">
                  <c:v>7</c:v>
                </c:pt>
                <c:pt idx="6">
                  <c:v>6</c:v>
                </c:pt>
                <c:pt idx="7">
                  <c:v>5</c:v>
                </c:pt>
                <c:pt idx="8">
                  <c:v>4</c:v>
                </c:pt>
                <c:pt idx="9">
                  <c:v>3</c:v>
                </c:pt>
                <c:pt idx="10">
                  <c:v>2</c:v>
                </c:pt>
                <c:pt idx="11">
                  <c:v>1</c:v>
                </c:pt>
                <c:pt idx="12">
                  <c:v>0</c:v>
                </c:pt>
              </c:numCache>
            </c:numRef>
          </c:cat>
          <c:val>
            <c:numRef>
              <c:f>'[1]12bit-8bit'!$J$6:$J$18</c:f>
              <c:numCache>
                <c:ptCount val="13"/>
                <c:pt idx="0">
                  <c:v>8</c:v>
                </c:pt>
                <c:pt idx="1">
                  <c:v>7.550000000000001</c:v>
                </c:pt>
                <c:pt idx="2">
                  <c:v>7.1</c:v>
                </c:pt>
                <c:pt idx="3">
                  <c:v>6.65</c:v>
                </c:pt>
                <c:pt idx="4">
                  <c:v>6.2</c:v>
                </c:pt>
                <c:pt idx="5">
                  <c:v>5.75</c:v>
                </c:pt>
                <c:pt idx="6">
                  <c:v>5.300000000000001</c:v>
                </c:pt>
                <c:pt idx="7">
                  <c:v>4.85</c:v>
                </c:pt>
                <c:pt idx="8">
                  <c:v>4.4</c:v>
                </c:pt>
                <c:pt idx="9">
                  <c:v>3.95</c:v>
                </c:pt>
                <c:pt idx="10">
                  <c:v>3.5</c:v>
                </c:pt>
                <c:pt idx="11">
                  <c:v>3.0500000000000003</c:v>
                </c:pt>
                <c:pt idx="12">
                  <c:v>2.6</c:v>
                </c:pt>
              </c:numCache>
            </c:numRef>
          </c:val>
          <c:smooth val="0"/>
        </c:ser>
        <c:ser>
          <c:idx val="1"/>
          <c:order val="1"/>
          <c:tx>
            <c:v>8/12 slope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'[1]12bit-8bit'!$C$6:$C$18</c:f>
              <c:numCache>
                <c:ptCount val="13"/>
                <c:pt idx="0">
                  <c:v>8</c:v>
                </c:pt>
                <c:pt idx="1">
                  <c:v>7.333333333333333</c:v>
                </c:pt>
                <c:pt idx="2">
                  <c:v>6.666666666666666</c:v>
                </c:pt>
                <c:pt idx="3">
                  <c:v>6</c:v>
                </c:pt>
                <c:pt idx="4">
                  <c:v>5.333333333333333</c:v>
                </c:pt>
                <c:pt idx="5">
                  <c:v>4.666666666666666</c:v>
                </c:pt>
                <c:pt idx="6">
                  <c:v>4</c:v>
                </c:pt>
                <c:pt idx="7">
                  <c:v>3.333333333333333</c:v>
                </c:pt>
                <c:pt idx="8">
                  <c:v>2.6666666666666665</c:v>
                </c:pt>
                <c:pt idx="9">
                  <c:v>2</c:v>
                </c:pt>
                <c:pt idx="10">
                  <c:v>1.3333333333333333</c:v>
                </c:pt>
                <c:pt idx="11">
                  <c:v>0.6666666666666666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29082426"/>
        <c:axId val="60415243"/>
      </c:lineChart>
      <c:catAx>
        <c:axId val="29082426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Input level - log2 </a:t>
                </a:r>
              </a:p>
            </c:rich>
          </c:tx>
          <c:layout>
            <c:manualLayout>
              <c:xMode val="factor"/>
              <c:yMode val="factor"/>
              <c:x val="0.0065"/>
              <c:y val="0.07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415243"/>
        <c:crosses val="autoZero"/>
        <c:auto val="1"/>
        <c:lblOffset val="100"/>
        <c:noMultiLvlLbl val="0"/>
      </c:catAx>
      <c:valAx>
        <c:axId val="60415243"/>
        <c:scaling>
          <c:orientation val="minMax"/>
          <c:max val="8"/>
          <c:min val="0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Output level - log2</a:t>
                </a:r>
              </a:p>
            </c:rich>
          </c:tx>
          <c:layout>
            <c:manualLayout>
              <c:xMode val="factor"/>
              <c:yMode val="factor"/>
              <c:x val="0"/>
              <c:y val="0.058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082426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5225"/>
          <c:y val="0.566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Mean</a:t>
            </a:r>
          </a:p>
        </c:rich>
      </c:tx>
      <c:layout>
        <c:manualLayout>
          <c:xMode val="factor"/>
          <c:yMode val="factor"/>
          <c:x val="-0.052"/>
          <c:y val="-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5"/>
          <c:y val="0.071"/>
          <c:w val="0.92825"/>
          <c:h val="0.88175"/>
        </c:manualLayout>
      </c:layout>
      <c:lineChart>
        <c:grouping val="standard"/>
        <c:varyColors val="0"/>
        <c:ser>
          <c:idx val="0"/>
          <c:order val="0"/>
          <c:tx>
            <c:v>Color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'FZ50 EV'!$B$7:$B$11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'FZ50 EV'!$F$7:$F$11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Lumin.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'FZ50 EV'!$B$7:$B$11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'FZ50 EV'!$H$7:$H$11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6866276"/>
        <c:axId val="61796485"/>
      </c:lineChart>
      <c:catAx>
        <c:axId val="68662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EV at ISO 200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796485"/>
        <c:crosses val="autoZero"/>
        <c:auto val="1"/>
        <c:lblOffset val="100"/>
        <c:noMultiLvlLbl val="0"/>
      </c:catAx>
      <c:valAx>
        <c:axId val="61796485"/>
        <c:scaling>
          <c:orientation val="minMax"/>
          <c:max val="155"/>
          <c:min val="13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866276"/>
        <c:crosses val="max"/>
        <c:crossBetween val="midCat"/>
        <c:dispUnits/>
        <c:maj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175"/>
          <c:y val="0.586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latin typeface="Arial"/>
                <a:ea typeface="Arial"/>
                <a:cs typeface="Arial"/>
              </a:rPr>
              <a:t>Standard Deviation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"/>
          <c:y val="0.071"/>
          <c:w val="0.93525"/>
          <c:h val="0.88225"/>
        </c:manualLayout>
      </c:layout>
      <c:lineChart>
        <c:grouping val="standard"/>
        <c:varyColors val="0"/>
        <c:ser>
          <c:idx val="0"/>
          <c:order val="0"/>
          <c:tx>
            <c:v>Color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'FZ50 EV'!$B$7:$B$11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'FZ50 EV'!$G$7:$G$11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Lumin.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'FZ50 EV'!$B$7:$B$11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'FZ50 EV'!$I$7:$I$11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19297454"/>
        <c:axId val="39459359"/>
      </c:lineChart>
      <c:catAx>
        <c:axId val="192974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EV at ISO 200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459359"/>
        <c:crosses val="autoZero"/>
        <c:auto val="1"/>
        <c:lblOffset val="100"/>
        <c:noMultiLvlLbl val="0"/>
      </c:catAx>
      <c:valAx>
        <c:axId val="39459359"/>
        <c:scaling>
          <c:orientation val="minMax"/>
          <c:max val="12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297454"/>
        <c:crosses val="max"/>
        <c:crossBetween val="midCat"/>
        <c:dispUnits/>
        <c:majorUnit val="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225"/>
          <c:y val="0.230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latin typeface="Arial"/>
                <a:ea typeface="Arial"/>
                <a:cs typeface="Arial"/>
              </a:rPr>
              <a:t>log2(S/N)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"/>
          <c:y val="0.07"/>
          <c:w val="0.941"/>
          <c:h val="0.921"/>
        </c:manualLayout>
      </c:layout>
      <c:lineChart>
        <c:grouping val="standard"/>
        <c:varyColors val="0"/>
        <c:ser>
          <c:idx val="0"/>
          <c:order val="0"/>
          <c:tx>
            <c:v>Color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'FZ50 EV'!$B$7:$B$11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'FZ50 EV'!$K$7:$K$11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Lumin.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'FZ50 EV'!$B$7:$B$11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'FZ50 EV'!$L$7:$L$11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slope -0.5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'FZ50 EV'!$M$7:$M$11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19589912"/>
        <c:axId val="42091481"/>
      </c:lineChart>
      <c:catAx>
        <c:axId val="195899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EV at ISO 200</a:t>
                </a:r>
              </a:p>
            </c:rich>
          </c:tx>
          <c:layout>
            <c:manualLayout>
              <c:xMode val="factor"/>
              <c:yMode val="factor"/>
              <c:x val="0.051"/>
              <c:y val="-0.00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091481"/>
        <c:crosses val="autoZero"/>
        <c:auto val="1"/>
        <c:lblOffset val="100"/>
        <c:noMultiLvlLbl val="0"/>
      </c:catAx>
      <c:valAx>
        <c:axId val="42091481"/>
        <c:scaling>
          <c:orientation val="minMax"/>
          <c:max val="7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589912"/>
        <c:crosses val="max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76"/>
          <c:y val="0.546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Log2(S/N)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0685"/>
          <c:w val="0.94525"/>
          <c:h val="0.92225"/>
        </c:manualLayout>
      </c:layout>
      <c:lineChart>
        <c:grouping val="standard"/>
        <c:varyColors val="0"/>
        <c:ser>
          <c:idx val="0"/>
          <c:order val="0"/>
          <c:tx>
            <c:v>Color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'FZ50 EV'!$B$23:$B$26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cat>
          <c:val>
            <c:numRef>
              <c:f>'FZ50 EV'!$K$23:$K$26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Lumin.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'FZ50 EV'!$B$23:$B$26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cat>
          <c:val>
            <c:numRef>
              <c:f>'FZ50 EV'!$L$23:$L$26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slope -0.5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'FZ50 EV'!$M$23:$M$26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marker val="1"/>
        <c:axId val="43279010"/>
        <c:axId val="53966771"/>
      </c:lineChart>
      <c:catAx>
        <c:axId val="432790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ISO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966771"/>
        <c:crosses val="autoZero"/>
        <c:auto val="1"/>
        <c:lblOffset val="100"/>
        <c:noMultiLvlLbl val="0"/>
      </c:catAx>
      <c:valAx>
        <c:axId val="53966771"/>
        <c:scaling>
          <c:orientation val="minMax"/>
          <c:max val="7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279010"/>
        <c:crosses val="max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75"/>
          <c:y val="0.54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Standard Deviation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0675"/>
          <c:w val="0.93675"/>
          <c:h val="0.8965"/>
        </c:manualLayout>
      </c:layout>
      <c:lineChart>
        <c:grouping val="standard"/>
        <c:varyColors val="0"/>
        <c:ser>
          <c:idx val="0"/>
          <c:order val="0"/>
          <c:tx>
            <c:v>Color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'FZ50 EV'!$B$23:$B$26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cat>
          <c:val>
            <c:numRef>
              <c:f>'FZ50 EV'!$G$23:$G$26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Lumin.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'FZ50 EV'!$B$23:$B$26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cat>
          <c:val>
            <c:numRef>
              <c:f>'FZ50 EV'!$I$23:$I$26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marker val="1"/>
        <c:axId val="15938892"/>
        <c:axId val="9232301"/>
      </c:lineChart>
      <c:catAx>
        <c:axId val="159388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ISO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232301"/>
        <c:crosses val="autoZero"/>
        <c:auto val="1"/>
        <c:lblOffset val="100"/>
        <c:noMultiLvlLbl val="0"/>
      </c:catAx>
      <c:valAx>
        <c:axId val="9232301"/>
        <c:scaling>
          <c:orientation val="minMax"/>
          <c:max val="12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938892"/>
        <c:crosses val="max"/>
        <c:crossBetween val="midCat"/>
        <c:dispUnits/>
        <c:majorUnit val="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075"/>
          <c:y val="0.283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log2(S/N)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25"/>
          <c:y val="0.056"/>
          <c:w val="0.94175"/>
          <c:h val="0.9175"/>
        </c:manualLayout>
      </c:layout>
      <c:lineChart>
        <c:grouping val="standard"/>
        <c:varyColors val="0"/>
        <c:ser>
          <c:idx val="0"/>
          <c:order val="0"/>
          <c:tx>
            <c:v>Color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'FZ50 EV'!$B$16:$B$20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'FZ50 EV'!$K$16:$K$20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Lumin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'FZ50 EV'!$B$16:$B$20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'FZ50 EV'!$L$16:$L$20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slope -1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'FZ50 EV'!$B$16:$B$20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'FZ50 EV'!$M$16:$M$20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15981846"/>
        <c:axId val="9618887"/>
      </c:lineChart>
      <c:catAx>
        <c:axId val="159818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EV at ISO 200, no PP correction</a:t>
                </a:r>
              </a:p>
            </c:rich>
          </c:tx>
          <c:layout>
            <c:manualLayout>
              <c:xMode val="factor"/>
              <c:yMode val="factor"/>
              <c:x val="0.044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618887"/>
        <c:crosses val="autoZero"/>
        <c:auto val="1"/>
        <c:lblOffset val="100"/>
        <c:noMultiLvlLbl val="0"/>
      </c:catAx>
      <c:valAx>
        <c:axId val="9618887"/>
        <c:scaling>
          <c:orientation val="minMax"/>
          <c:max val="8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981846"/>
        <c:crosses val="max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025"/>
          <c:y val="0.545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log2 of (S/N) for RAW</a:t>
            </a:r>
          </a:p>
        </c:rich>
      </c:tx>
      <c:layout>
        <c:manualLayout>
          <c:xMode val="factor"/>
          <c:yMode val="factor"/>
          <c:x val="-0.011"/>
          <c:y val="0.05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"/>
          <c:y val="0.13625"/>
          <c:w val="0.90625"/>
          <c:h val="0.76225"/>
        </c:manualLayout>
      </c:layout>
      <c:lineChart>
        <c:grouping val="standard"/>
        <c:varyColors val="0"/>
        <c:ser>
          <c:idx val="0"/>
          <c:order val="0"/>
          <c:tx>
            <c:v>Color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'VL1 ISO'!$B$7:$B$11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'VL1 ISO'!$I$7:$I$11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Lumin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'VL1 ISO'!$B$7:$B$11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'VL1 ISO'!$J$7:$J$11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slope -.5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'VL1 ISO'!$B$7:$B$11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'VL1 ISO'!$K$7:$K$11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19461120"/>
        <c:axId val="40932353"/>
      </c:lineChart>
      <c:catAx>
        <c:axId val="194611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ISO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932353"/>
        <c:crosses val="autoZero"/>
        <c:auto val="1"/>
        <c:lblOffset val="100"/>
        <c:noMultiLvlLbl val="0"/>
      </c:catAx>
      <c:valAx>
        <c:axId val="40932353"/>
        <c:scaling>
          <c:orientation val="minMax"/>
          <c:max val="8"/>
          <c:min val="2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19461120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8"/>
          <c:y val="0.563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 log2 of (S/N) for JPG</a:t>
            </a:r>
          </a:p>
        </c:rich>
      </c:tx>
      <c:layout>
        <c:manualLayout>
          <c:xMode val="factor"/>
          <c:yMode val="factor"/>
          <c:x val="-0.005"/>
          <c:y val="0.05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1245"/>
          <c:w val="0.93425"/>
          <c:h val="0.76525"/>
        </c:manualLayout>
      </c:layout>
      <c:lineChart>
        <c:grouping val="standard"/>
        <c:varyColors val="0"/>
        <c:ser>
          <c:idx val="0"/>
          <c:order val="0"/>
          <c:tx>
            <c:v>Color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'VL1 ISO'!$B$14:$B$18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'VL1 ISO'!$I$14:$I$18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Lumin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'VL1 ISO'!$B$14:$B$18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'VL1 ISO'!$J$14:$J$18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slope -.5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'VL1 ISO'!$B$14:$B$18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'VL1 ISO'!$K$14:$K$18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32846858"/>
        <c:axId val="27186267"/>
      </c:lineChart>
      <c:catAx>
        <c:axId val="328468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ISO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186267"/>
        <c:crosses val="autoZero"/>
        <c:auto val="1"/>
        <c:lblOffset val="100"/>
        <c:noMultiLvlLbl val="0"/>
      </c:catAx>
      <c:valAx>
        <c:axId val="27186267"/>
        <c:scaling>
          <c:orientation val="minMax"/>
          <c:max val="8"/>
          <c:min val="2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32846858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075"/>
          <c:y val="0.54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log2(S/N)</a:t>
            </a:r>
          </a:p>
        </c:rich>
      </c:tx>
      <c:layout>
        <c:manualLayout>
          <c:xMode val="factor"/>
          <c:yMode val="factor"/>
          <c:x val="-0.026"/>
          <c:y val="0.04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5"/>
          <c:y val="0.1325"/>
          <c:w val="0.91275"/>
          <c:h val="0.7785"/>
        </c:manualLayout>
      </c:layout>
      <c:lineChart>
        <c:grouping val="standard"/>
        <c:varyColors val="0"/>
        <c:ser>
          <c:idx val="0"/>
          <c:order val="0"/>
          <c:tx>
            <c:v>Color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'LX2 TF'!$B$7:$B$15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'LX2 TF'!$J$7:$J$15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Lumin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'LX2 TF'!$B$7:$B$15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'LX2 TF'!$K$7:$K$15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slope=1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'LX2 TF'!$M$7:$M$15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marker val="1"/>
        <c:axId val="40414732"/>
        <c:axId val="28188269"/>
      </c:lineChart>
      <c:catAx>
        <c:axId val="40414732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Exposure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188269"/>
        <c:crosses val="autoZero"/>
        <c:auto val="1"/>
        <c:lblOffset val="100"/>
        <c:noMultiLvlLbl val="0"/>
      </c:catAx>
      <c:valAx>
        <c:axId val="28188269"/>
        <c:scaling>
          <c:orientation val="minMax"/>
          <c:max val="8"/>
          <c:min val="-1"/>
        </c:scaling>
        <c:axPos val="r"/>
        <c:majorGridlines/>
        <c:delete val="0"/>
        <c:numFmt formatCode="General" sourceLinked="1"/>
        <c:majorTickMark val="out"/>
        <c:minorTickMark val="none"/>
        <c:tickLblPos val="nextTo"/>
        <c:crossAx val="40414732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1"/>
          <c:y val="0.247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log2 of (S/N) for RAW</a:t>
            </a:r>
          </a:p>
        </c:rich>
      </c:tx>
      <c:layout>
        <c:manualLayout>
          <c:xMode val="factor"/>
          <c:yMode val="factor"/>
          <c:x val="-0.011"/>
          <c:y val="0.05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"/>
          <c:y val="0.13625"/>
          <c:w val="0.90625"/>
          <c:h val="0.76225"/>
        </c:manualLayout>
      </c:layout>
      <c:lineChart>
        <c:grouping val="standard"/>
        <c:varyColors val="0"/>
        <c:ser>
          <c:idx val="0"/>
          <c:order val="0"/>
          <c:tx>
            <c:v>Color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'LX2 ISO'!$B$7:$B$11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'LX2 ISO'!$I$7:$I$11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Lumin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'LX2 ISO'!$B$7:$B$11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'LX2 ISO'!$J$7:$J$11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slope -.5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'LX2 ISO'!$K$7:$K$11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52367830"/>
        <c:axId val="1548423"/>
      </c:lineChart>
      <c:catAx>
        <c:axId val="523678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ISO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48423"/>
        <c:crosses val="autoZero"/>
        <c:auto val="1"/>
        <c:lblOffset val="100"/>
        <c:noMultiLvlLbl val="0"/>
      </c:catAx>
      <c:valAx>
        <c:axId val="1548423"/>
        <c:scaling>
          <c:orientation val="minMax"/>
          <c:max val="8"/>
          <c:min val="2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52367830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8"/>
          <c:y val="0.563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 log2 of (S/N) for JPG</a:t>
            </a:r>
          </a:p>
        </c:rich>
      </c:tx>
      <c:layout>
        <c:manualLayout>
          <c:xMode val="factor"/>
          <c:yMode val="factor"/>
          <c:x val="-0.005"/>
          <c:y val="0.05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1245"/>
          <c:w val="0.93425"/>
          <c:h val="0.76525"/>
        </c:manualLayout>
      </c:layout>
      <c:lineChart>
        <c:grouping val="standard"/>
        <c:varyColors val="0"/>
        <c:ser>
          <c:idx val="0"/>
          <c:order val="0"/>
          <c:tx>
            <c:v>Color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'LX2 ISO'!$B$14:$B$18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'LX2 ISO'!$I$14:$I$18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Lumin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'LX2 ISO'!$B$14:$B$18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'LX2 ISO'!$J$14:$J$18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slope -.5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'LX2 ISO'!$B$14:$B$18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'LX2 ISO'!$K$14:$K$18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13935808"/>
        <c:axId val="58313409"/>
      </c:lineChart>
      <c:catAx>
        <c:axId val="139358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ISO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313409"/>
        <c:crosses val="autoZero"/>
        <c:auto val="1"/>
        <c:lblOffset val="100"/>
        <c:noMultiLvlLbl val="0"/>
      </c:catAx>
      <c:valAx>
        <c:axId val="58313409"/>
        <c:scaling>
          <c:orientation val="minMax"/>
          <c:max val="8"/>
          <c:min val="2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13935808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075"/>
          <c:y val="0.54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Mean output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8"/>
          <c:y val="0.078"/>
          <c:w val="0.93875"/>
          <c:h val="0.87125"/>
        </c:manualLayout>
      </c:layout>
      <c:lineChart>
        <c:grouping val="standard"/>
        <c:varyColors val="0"/>
        <c:ser>
          <c:idx val="1"/>
          <c:order val="0"/>
          <c:tx>
            <c:v>Color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'DL3 TF'!$B$7:$B$15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'DL3 TF'!$E$7:$E$15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v>Lumin.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'DL3 TF'!$B$7:$B$15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'DL3 TF'!$G$7:$G$15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marker val="1"/>
        <c:axId val="55058634"/>
        <c:axId val="25765659"/>
      </c:lineChart>
      <c:catAx>
        <c:axId val="55058634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Exposure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765659"/>
        <c:crosses val="autoZero"/>
        <c:auto val="1"/>
        <c:lblOffset val="100"/>
        <c:noMultiLvlLbl val="0"/>
      </c:catAx>
      <c:valAx>
        <c:axId val="25765659"/>
        <c:scaling>
          <c:orientation val="minMax"/>
        </c:scaling>
        <c:axPos val="r"/>
        <c:majorGridlines/>
        <c:delete val="0"/>
        <c:numFmt formatCode="General" sourceLinked="1"/>
        <c:majorTickMark val="out"/>
        <c:minorTickMark val="none"/>
        <c:tickLblPos val="nextTo"/>
        <c:crossAx val="55058634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8725"/>
          <c:y val="0.38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Std. Deviation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5"/>
          <c:y val="0.1025"/>
          <c:w val="0.92625"/>
          <c:h val="0.843"/>
        </c:manualLayout>
      </c:layout>
      <c:lineChart>
        <c:grouping val="standard"/>
        <c:varyColors val="0"/>
        <c:ser>
          <c:idx val="0"/>
          <c:order val="0"/>
          <c:tx>
            <c:v>Color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'DL3 TF'!$B$7:$B$15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'DL3 TF'!$F$7:$F$15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Lumin.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'DL3 TF'!$B$7:$B$15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'DL3 TF'!$H$7:$H$15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marker val="1"/>
        <c:axId val="30564340"/>
        <c:axId val="6643605"/>
      </c:lineChart>
      <c:catAx>
        <c:axId val="30564340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Exposure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43605"/>
        <c:crosses val="autoZero"/>
        <c:auto val="1"/>
        <c:lblOffset val="100"/>
        <c:noMultiLvlLbl val="0"/>
      </c:catAx>
      <c:valAx>
        <c:axId val="6643605"/>
        <c:scaling>
          <c:orientation val="minMax"/>
          <c:max val="12"/>
          <c:min val="0"/>
        </c:scaling>
        <c:axPos val="r"/>
        <c:majorGridlines/>
        <c:delete val="0"/>
        <c:numFmt formatCode="General" sourceLinked="1"/>
        <c:majorTickMark val="out"/>
        <c:minorTickMark val="none"/>
        <c:tickLblPos val="nextTo"/>
        <c:crossAx val="30564340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9"/>
          <c:y val="0.617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log2(Mean)</a:t>
            </a:r>
          </a:p>
        </c:rich>
      </c:tx>
      <c:layout>
        <c:manualLayout>
          <c:xMode val="factor"/>
          <c:yMode val="factor"/>
          <c:x val="0.007"/>
          <c:y val="0.03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25"/>
          <c:y val="0.13575"/>
          <c:w val="0.92675"/>
          <c:h val="0.77275"/>
        </c:manualLayout>
      </c:layout>
      <c:lineChart>
        <c:grouping val="standard"/>
        <c:varyColors val="0"/>
        <c:ser>
          <c:idx val="0"/>
          <c:order val="0"/>
          <c:tx>
            <c:v>log2 of Mean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'DL3 TF'!$B$7:$B$15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'DL3 TF'!$I$7:$I$15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K=0.6 slope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'DL3 TF'!$L$7:$L$15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marker val="1"/>
        <c:axId val="59792446"/>
        <c:axId val="1261103"/>
      </c:lineChart>
      <c:catAx>
        <c:axId val="59792446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Exposure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61103"/>
        <c:crosses val="autoZero"/>
        <c:auto val="1"/>
        <c:lblOffset val="100"/>
        <c:noMultiLvlLbl val="0"/>
      </c:catAx>
      <c:valAx>
        <c:axId val="1261103"/>
        <c:scaling>
          <c:orientation val="minMax"/>
          <c:max val="10"/>
          <c:min val="0"/>
        </c:scaling>
        <c:axPos val="r"/>
        <c:majorGridlines/>
        <c:delete val="0"/>
        <c:numFmt formatCode="General" sourceLinked="1"/>
        <c:majorTickMark val="out"/>
        <c:minorTickMark val="none"/>
        <c:tickLblPos val="nextTo"/>
        <c:crossAx val="59792446"/>
        <c:crosses val="max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88"/>
          <c:y val="0.44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38.xml" /><Relationship Id="rId2" Type="http://schemas.openxmlformats.org/officeDocument/2006/relationships/chart" Target="/xl/charts/chart3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Relationship Id="rId5" Type="http://schemas.openxmlformats.org/officeDocument/2006/relationships/chart" Target="/xl/charts/chart17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Relationship Id="rId4" Type="http://schemas.openxmlformats.org/officeDocument/2006/relationships/chart" Target="/xl/charts/chart2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Relationship Id="rId2" Type="http://schemas.openxmlformats.org/officeDocument/2006/relationships/chart" Target="/xl/charts/chart25.xml" /><Relationship Id="rId3" Type="http://schemas.openxmlformats.org/officeDocument/2006/relationships/chart" Target="/xl/charts/chart26.xml" /><Relationship Id="rId4" Type="http://schemas.openxmlformats.org/officeDocument/2006/relationships/chart" Target="/xl/charts/chart27.xml" /><Relationship Id="rId5" Type="http://schemas.openxmlformats.org/officeDocument/2006/relationships/chart" Target="/xl/charts/chart28.xml" /><Relationship Id="rId6" Type="http://schemas.openxmlformats.org/officeDocument/2006/relationships/chart" Target="/xl/charts/chart29.xml" /><Relationship Id="rId7" Type="http://schemas.openxmlformats.org/officeDocument/2006/relationships/chart" Target="/xl/charts/chart30.xml" /><Relationship Id="rId8" Type="http://schemas.openxmlformats.org/officeDocument/2006/relationships/chart" Target="/xl/charts/chart31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32.xml" /><Relationship Id="rId2" Type="http://schemas.openxmlformats.org/officeDocument/2006/relationships/chart" Target="/xl/charts/chart33.xml" /><Relationship Id="rId3" Type="http://schemas.openxmlformats.org/officeDocument/2006/relationships/chart" Target="/xl/charts/chart34.xml" /><Relationship Id="rId4" Type="http://schemas.openxmlformats.org/officeDocument/2006/relationships/chart" Target="/xl/charts/chart35.xml" /><Relationship Id="rId5" Type="http://schemas.openxmlformats.org/officeDocument/2006/relationships/chart" Target="/xl/charts/chart36.xml" /><Relationship Id="rId6" Type="http://schemas.openxmlformats.org/officeDocument/2006/relationships/chart" Target="/xl/charts/chart3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18</xdr:row>
      <xdr:rowOff>114300</xdr:rowOff>
    </xdr:from>
    <xdr:to>
      <xdr:col>6</xdr:col>
      <xdr:colOff>228600</xdr:colOff>
      <xdr:row>36</xdr:row>
      <xdr:rowOff>95250</xdr:rowOff>
    </xdr:to>
    <xdr:graphicFrame>
      <xdr:nvGraphicFramePr>
        <xdr:cNvPr id="1" name="Chart 1"/>
        <xdr:cNvGraphicFramePr/>
      </xdr:nvGraphicFramePr>
      <xdr:xfrm>
        <a:off x="238125" y="3028950"/>
        <a:ext cx="3648075" cy="289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361950</xdr:colOff>
      <xdr:row>18</xdr:row>
      <xdr:rowOff>76200</xdr:rowOff>
    </xdr:from>
    <xdr:to>
      <xdr:col>12</xdr:col>
      <xdr:colOff>390525</xdr:colOff>
      <xdr:row>36</xdr:row>
      <xdr:rowOff>38100</xdr:rowOff>
    </xdr:to>
    <xdr:graphicFrame>
      <xdr:nvGraphicFramePr>
        <xdr:cNvPr id="2" name="Chart 2"/>
        <xdr:cNvGraphicFramePr/>
      </xdr:nvGraphicFramePr>
      <xdr:xfrm>
        <a:off x="4019550" y="2990850"/>
        <a:ext cx="3686175" cy="2876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180975</xdr:colOff>
      <xdr:row>44</xdr:row>
      <xdr:rowOff>0</xdr:rowOff>
    </xdr:from>
    <xdr:to>
      <xdr:col>6</xdr:col>
      <xdr:colOff>238125</xdr:colOff>
      <xdr:row>64</xdr:row>
      <xdr:rowOff>76200</xdr:rowOff>
    </xdr:to>
    <xdr:graphicFrame>
      <xdr:nvGraphicFramePr>
        <xdr:cNvPr id="3" name="Chart 3"/>
        <xdr:cNvGraphicFramePr/>
      </xdr:nvGraphicFramePr>
      <xdr:xfrm>
        <a:off x="180975" y="7124700"/>
        <a:ext cx="3714750" cy="3314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447675</xdr:colOff>
      <xdr:row>44</xdr:row>
      <xdr:rowOff>0</xdr:rowOff>
    </xdr:from>
    <xdr:to>
      <xdr:col>12</xdr:col>
      <xdr:colOff>457200</xdr:colOff>
      <xdr:row>64</xdr:row>
      <xdr:rowOff>76200</xdr:rowOff>
    </xdr:to>
    <xdr:graphicFrame>
      <xdr:nvGraphicFramePr>
        <xdr:cNvPr id="4" name="Chart 4"/>
        <xdr:cNvGraphicFramePr/>
      </xdr:nvGraphicFramePr>
      <xdr:xfrm>
        <a:off x="4105275" y="7124700"/>
        <a:ext cx="3667125" cy="33147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19</xdr:row>
      <xdr:rowOff>28575</xdr:rowOff>
    </xdr:from>
    <xdr:to>
      <xdr:col>6</xdr:col>
      <xdr:colOff>38100</xdr:colOff>
      <xdr:row>36</xdr:row>
      <xdr:rowOff>85725</xdr:rowOff>
    </xdr:to>
    <xdr:graphicFrame>
      <xdr:nvGraphicFramePr>
        <xdr:cNvPr id="1" name="Chart 1"/>
        <xdr:cNvGraphicFramePr/>
      </xdr:nvGraphicFramePr>
      <xdr:xfrm>
        <a:off x="142875" y="3105150"/>
        <a:ext cx="355282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219075</xdr:colOff>
      <xdr:row>19</xdr:row>
      <xdr:rowOff>9525</xdr:rowOff>
    </xdr:from>
    <xdr:to>
      <xdr:col>12</xdr:col>
      <xdr:colOff>419100</xdr:colOff>
      <xdr:row>36</xdr:row>
      <xdr:rowOff>114300</xdr:rowOff>
    </xdr:to>
    <xdr:graphicFrame>
      <xdr:nvGraphicFramePr>
        <xdr:cNvPr id="2" name="Chart 2"/>
        <xdr:cNvGraphicFramePr/>
      </xdr:nvGraphicFramePr>
      <xdr:xfrm>
        <a:off x="3876675" y="3086100"/>
        <a:ext cx="3857625" cy="2857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19</xdr:row>
      <xdr:rowOff>28575</xdr:rowOff>
    </xdr:from>
    <xdr:to>
      <xdr:col>6</xdr:col>
      <xdr:colOff>38100</xdr:colOff>
      <xdr:row>36</xdr:row>
      <xdr:rowOff>85725</xdr:rowOff>
    </xdr:to>
    <xdr:graphicFrame>
      <xdr:nvGraphicFramePr>
        <xdr:cNvPr id="1" name="Chart 1"/>
        <xdr:cNvGraphicFramePr/>
      </xdr:nvGraphicFramePr>
      <xdr:xfrm>
        <a:off x="142875" y="3105150"/>
        <a:ext cx="355282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219075</xdr:colOff>
      <xdr:row>19</xdr:row>
      <xdr:rowOff>9525</xdr:rowOff>
    </xdr:from>
    <xdr:to>
      <xdr:col>12</xdr:col>
      <xdr:colOff>419100</xdr:colOff>
      <xdr:row>36</xdr:row>
      <xdr:rowOff>114300</xdr:rowOff>
    </xdr:to>
    <xdr:graphicFrame>
      <xdr:nvGraphicFramePr>
        <xdr:cNvPr id="2" name="Chart 2"/>
        <xdr:cNvGraphicFramePr/>
      </xdr:nvGraphicFramePr>
      <xdr:xfrm>
        <a:off x="3876675" y="3086100"/>
        <a:ext cx="3857625" cy="2857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18</xdr:row>
      <xdr:rowOff>114300</xdr:rowOff>
    </xdr:from>
    <xdr:to>
      <xdr:col>6</xdr:col>
      <xdr:colOff>228600</xdr:colOff>
      <xdr:row>36</xdr:row>
      <xdr:rowOff>95250</xdr:rowOff>
    </xdr:to>
    <xdr:graphicFrame>
      <xdr:nvGraphicFramePr>
        <xdr:cNvPr id="1" name="Chart 1"/>
        <xdr:cNvGraphicFramePr/>
      </xdr:nvGraphicFramePr>
      <xdr:xfrm>
        <a:off x="238125" y="3028950"/>
        <a:ext cx="3648075" cy="289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361950</xdr:colOff>
      <xdr:row>18</xdr:row>
      <xdr:rowOff>76200</xdr:rowOff>
    </xdr:from>
    <xdr:to>
      <xdr:col>12</xdr:col>
      <xdr:colOff>390525</xdr:colOff>
      <xdr:row>36</xdr:row>
      <xdr:rowOff>38100</xdr:rowOff>
    </xdr:to>
    <xdr:graphicFrame>
      <xdr:nvGraphicFramePr>
        <xdr:cNvPr id="2" name="Chart 2"/>
        <xdr:cNvGraphicFramePr/>
      </xdr:nvGraphicFramePr>
      <xdr:xfrm>
        <a:off x="4019550" y="2990850"/>
        <a:ext cx="3686175" cy="2876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180975</xdr:colOff>
      <xdr:row>44</xdr:row>
      <xdr:rowOff>0</xdr:rowOff>
    </xdr:from>
    <xdr:to>
      <xdr:col>6</xdr:col>
      <xdr:colOff>238125</xdr:colOff>
      <xdr:row>64</xdr:row>
      <xdr:rowOff>76200</xdr:rowOff>
    </xdr:to>
    <xdr:graphicFrame>
      <xdr:nvGraphicFramePr>
        <xdr:cNvPr id="3" name="Chart 3"/>
        <xdr:cNvGraphicFramePr/>
      </xdr:nvGraphicFramePr>
      <xdr:xfrm>
        <a:off x="180975" y="7124700"/>
        <a:ext cx="3714750" cy="3314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447675</xdr:colOff>
      <xdr:row>44</xdr:row>
      <xdr:rowOff>0</xdr:rowOff>
    </xdr:from>
    <xdr:to>
      <xdr:col>12</xdr:col>
      <xdr:colOff>457200</xdr:colOff>
      <xdr:row>64</xdr:row>
      <xdr:rowOff>76200</xdr:rowOff>
    </xdr:to>
    <xdr:graphicFrame>
      <xdr:nvGraphicFramePr>
        <xdr:cNvPr id="4" name="Chart 4"/>
        <xdr:cNvGraphicFramePr/>
      </xdr:nvGraphicFramePr>
      <xdr:xfrm>
        <a:off x="4105275" y="7124700"/>
        <a:ext cx="3667125" cy="33147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19</xdr:row>
      <xdr:rowOff>28575</xdr:rowOff>
    </xdr:from>
    <xdr:to>
      <xdr:col>6</xdr:col>
      <xdr:colOff>38100</xdr:colOff>
      <xdr:row>36</xdr:row>
      <xdr:rowOff>85725</xdr:rowOff>
    </xdr:to>
    <xdr:graphicFrame>
      <xdr:nvGraphicFramePr>
        <xdr:cNvPr id="1" name="Chart 1"/>
        <xdr:cNvGraphicFramePr/>
      </xdr:nvGraphicFramePr>
      <xdr:xfrm>
        <a:off x="142875" y="3105150"/>
        <a:ext cx="355282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219075</xdr:colOff>
      <xdr:row>19</xdr:row>
      <xdr:rowOff>9525</xdr:rowOff>
    </xdr:from>
    <xdr:to>
      <xdr:col>12</xdr:col>
      <xdr:colOff>419100</xdr:colOff>
      <xdr:row>36</xdr:row>
      <xdr:rowOff>114300</xdr:rowOff>
    </xdr:to>
    <xdr:graphicFrame>
      <xdr:nvGraphicFramePr>
        <xdr:cNvPr id="2" name="Chart 2"/>
        <xdr:cNvGraphicFramePr/>
      </xdr:nvGraphicFramePr>
      <xdr:xfrm>
        <a:off x="3876675" y="3086100"/>
        <a:ext cx="3857625" cy="2857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18</xdr:row>
      <xdr:rowOff>114300</xdr:rowOff>
    </xdr:from>
    <xdr:to>
      <xdr:col>6</xdr:col>
      <xdr:colOff>228600</xdr:colOff>
      <xdr:row>36</xdr:row>
      <xdr:rowOff>95250</xdr:rowOff>
    </xdr:to>
    <xdr:graphicFrame>
      <xdr:nvGraphicFramePr>
        <xdr:cNvPr id="1" name="Chart 3"/>
        <xdr:cNvGraphicFramePr/>
      </xdr:nvGraphicFramePr>
      <xdr:xfrm>
        <a:off x="238125" y="3028950"/>
        <a:ext cx="3648075" cy="289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361950</xdr:colOff>
      <xdr:row>18</xdr:row>
      <xdr:rowOff>76200</xdr:rowOff>
    </xdr:from>
    <xdr:to>
      <xdr:col>13</xdr:col>
      <xdr:colOff>390525</xdr:colOff>
      <xdr:row>36</xdr:row>
      <xdr:rowOff>38100</xdr:rowOff>
    </xdr:to>
    <xdr:graphicFrame>
      <xdr:nvGraphicFramePr>
        <xdr:cNvPr id="2" name="Chart 4"/>
        <xdr:cNvGraphicFramePr/>
      </xdr:nvGraphicFramePr>
      <xdr:xfrm>
        <a:off x="4019550" y="2990850"/>
        <a:ext cx="4295775" cy="2876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180975</xdr:colOff>
      <xdr:row>44</xdr:row>
      <xdr:rowOff>0</xdr:rowOff>
    </xdr:from>
    <xdr:to>
      <xdr:col>6</xdr:col>
      <xdr:colOff>238125</xdr:colOff>
      <xdr:row>64</xdr:row>
      <xdr:rowOff>76200</xdr:rowOff>
    </xdr:to>
    <xdr:graphicFrame>
      <xdr:nvGraphicFramePr>
        <xdr:cNvPr id="3" name="Chart 5"/>
        <xdr:cNvGraphicFramePr/>
      </xdr:nvGraphicFramePr>
      <xdr:xfrm>
        <a:off x="180975" y="7124700"/>
        <a:ext cx="3714750" cy="3314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447675</xdr:colOff>
      <xdr:row>44</xdr:row>
      <xdr:rowOff>0</xdr:rowOff>
    </xdr:from>
    <xdr:to>
      <xdr:col>13</xdr:col>
      <xdr:colOff>457200</xdr:colOff>
      <xdr:row>64</xdr:row>
      <xdr:rowOff>76200</xdr:rowOff>
    </xdr:to>
    <xdr:graphicFrame>
      <xdr:nvGraphicFramePr>
        <xdr:cNvPr id="4" name="Chart 6"/>
        <xdr:cNvGraphicFramePr/>
      </xdr:nvGraphicFramePr>
      <xdr:xfrm>
        <a:off x="4105275" y="7124700"/>
        <a:ext cx="4276725" cy="33147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180975</xdr:colOff>
      <xdr:row>66</xdr:row>
      <xdr:rowOff>104775</xdr:rowOff>
    </xdr:from>
    <xdr:to>
      <xdr:col>6</xdr:col>
      <xdr:colOff>238125</xdr:colOff>
      <xdr:row>87</xdr:row>
      <xdr:rowOff>19050</xdr:rowOff>
    </xdr:to>
    <xdr:graphicFrame>
      <xdr:nvGraphicFramePr>
        <xdr:cNvPr id="5" name="Chart 7"/>
        <xdr:cNvGraphicFramePr/>
      </xdr:nvGraphicFramePr>
      <xdr:xfrm>
        <a:off x="180975" y="10791825"/>
        <a:ext cx="3714750" cy="33147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19</xdr:row>
      <xdr:rowOff>28575</xdr:rowOff>
    </xdr:from>
    <xdr:to>
      <xdr:col>6</xdr:col>
      <xdr:colOff>38100</xdr:colOff>
      <xdr:row>36</xdr:row>
      <xdr:rowOff>85725</xdr:rowOff>
    </xdr:to>
    <xdr:graphicFrame>
      <xdr:nvGraphicFramePr>
        <xdr:cNvPr id="1" name="Chart 1"/>
        <xdr:cNvGraphicFramePr/>
      </xdr:nvGraphicFramePr>
      <xdr:xfrm>
        <a:off x="142875" y="3105150"/>
        <a:ext cx="355282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219075</xdr:colOff>
      <xdr:row>19</xdr:row>
      <xdr:rowOff>9525</xdr:rowOff>
    </xdr:from>
    <xdr:to>
      <xdr:col>12</xdr:col>
      <xdr:colOff>419100</xdr:colOff>
      <xdr:row>36</xdr:row>
      <xdr:rowOff>114300</xdr:rowOff>
    </xdr:to>
    <xdr:graphicFrame>
      <xdr:nvGraphicFramePr>
        <xdr:cNvPr id="2" name="Chart 2"/>
        <xdr:cNvGraphicFramePr/>
      </xdr:nvGraphicFramePr>
      <xdr:xfrm>
        <a:off x="3876675" y="3086100"/>
        <a:ext cx="3857625" cy="2857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18</xdr:row>
      <xdr:rowOff>114300</xdr:rowOff>
    </xdr:from>
    <xdr:to>
      <xdr:col>6</xdr:col>
      <xdr:colOff>228600</xdr:colOff>
      <xdr:row>36</xdr:row>
      <xdr:rowOff>95250</xdr:rowOff>
    </xdr:to>
    <xdr:graphicFrame>
      <xdr:nvGraphicFramePr>
        <xdr:cNvPr id="1" name="Chart 1"/>
        <xdr:cNvGraphicFramePr/>
      </xdr:nvGraphicFramePr>
      <xdr:xfrm>
        <a:off x="238125" y="3028950"/>
        <a:ext cx="3648075" cy="289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361950</xdr:colOff>
      <xdr:row>18</xdr:row>
      <xdr:rowOff>76200</xdr:rowOff>
    </xdr:from>
    <xdr:to>
      <xdr:col>12</xdr:col>
      <xdr:colOff>390525</xdr:colOff>
      <xdr:row>36</xdr:row>
      <xdr:rowOff>38100</xdr:rowOff>
    </xdr:to>
    <xdr:graphicFrame>
      <xdr:nvGraphicFramePr>
        <xdr:cNvPr id="2" name="Chart 2"/>
        <xdr:cNvGraphicFramePr/>
      </xdr:nvGraphicFramePr>
      <xdr:xfrm>
        <a:off x="4019550" y="2990850"/>
        <a:ext cx="3686175" cy="2876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180975</xdr:colOff>
      <xdr:row>44</xdr:row>
      <xdr:rowOff>0</xdr:rowOff>
    </xdr:from>
    <xdr:to>
      <xdr:col>6</xdr:col>
      <xdr:colOff>238125</xdr:colOff>
      <xdr:row>64</xdr:row>
      <xdr:rowOff>76200</xdr:rowOff>
    </xdr:to>
    <xdr:graphicFrame>
      <xdr:nvGraphicFramePr>
        <xdr:cNvPr id="3" name="Chart 3"/>
        <xdr:cNvGraphicFramePr/>
      </xdr:nvGraphicFramePr>
      <xdr:xfrm>
        <a:off x="180975" y="7124700"/>
        <a:ext cx="3714750" cy="3314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447675</xdr:colOff>
      <xdr:row>44</xdr:row>
      <xdr:rowOff>0</xdr:rowOff>
    </xdr:from>
    <xdr:to>
      <xdr:col>12</xdr:col>
      <xdr:colOff>457200</xdr:colOff>
      <xdr:row>64</xdr:row>
      <xdr:rowOff>76200</xdr:rowOff>
    </xdr:to>
    <xdr:graphicFrame>
      <xdr:nvGraphicFramePr>
        <xdr:cNvPr id="4" name="Chart 4"/>
        <xdr:cNvGraphicFramePr/>
      </xdr:nvGraphicFramePr>
      <xdr:xfrm>
        <a:off x="4105275" y="7124700"/>
        <a:ext cx="3667125" cy="33147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190500</xdr:colOff>
      <xdr:row>1</xdr:row>
      <xdr:rowOff>38100</xdr:rowOff>
    </xdr:from>
    <xdr:to>
      <xdr:col>18</xdr:col>
      <xdr:colOff>381000</xdr:colOff>
      <xdr:row>16</xdr:row>
      <xdr:rowOff>47625</xdr:rowOff>
    </xdr:to>
    <xdr:graphicFrame>
      <xdr:nvGraphicFramePr>
        <xdr:cNvPr id="1" name="Chart 1"/>
        <xdr:cNvGraphicFramePr/>
      </xdr:nvGraphicFramePr>
      <xdr:xfrm>
        <a:off x="8115300" y="200025"/>
        <a:ext cx="3238500" cy="243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180975</xdr:colOff>
      <xdr:row>17</xdr:row>
      <xdr:rowOff>47625</xdr:rowOff>
    </xdr:from>
    <xdr:to>
      <xdr:col>18</xdr:col>
      <xdr:colOff>361950</xdr:colOff>
      <xdr:row>32</xdr:row>
      <xdr:rowOff>38100</xdr:rowOff>
    </xdr:to>
    <xdr:graphicFrame>
      <xdr:nvGraphicFramePr>
        <xdr:cNvPr id="2" name="Chart 2"/>
        <xdr:cNvGraphicFramePr/>
      </xdr:nvGraphicFramePr>
      <xdr:xfrm>
        <a:off x="8105775" y="2800350"/>
        <a:ext cx="3228975" cy="2419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18</xdr:col>
      <xdr:colOff>600075</xdr:colOff>
      <xdr:row>1</xdr:row>
      <xdr:rowOff>47625</xdr:rowOff>
    </xdr:from>
    <xdr:to>
      <xdr:col>24</xdr:col>
      <xdr:colOff>180975</xdr:colOff>
      <xdr:row>16</xdr:row>
      <xdr:rowOff>57150</xdr:rowOff>
    </xdr:to>
    <xdr:graphicFrame>
      <xdr:nvGraphicFramePr>
        <xdr:cNvPr id="3" name="Chart 3"/>
        <xdr:cNvGraphicFramePr/>
      </xdr:nvGraphicFramePr>
      <xdr:xfrm>
        <a:off x="11572875" y="209550"/>
        <a:ext cx="3238500" cy="2438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19</xdr:col>
      <xdr:colOff>47625</xdr:colOff>
      <xdr:row>17</xdr:row>
      <xdr:rowOff>38100</xdr:rowOff>
    </xdr:from>
    <xdr:to>
      <xdr:col>24</xdr:col>
      <xdr:colOff>228600</xdr:colOff>
      <xdr:row>32</xdr:row>
      <xdr:rowOff>28575</xdr:rowOff>
    </xdr:to>
    <xdr:graphicFrame>
      <xdr:nvGraphicFramePr>
        <xdr:cNvPr id="4" name="Chart 4"/>
        <xdr:cNvGraphicFramePr/>
      </xdr:nvGraphicFramePr>
      <xdr:xfrm>
        <a:off x="11630025" y="2790825"/>
        <a:ext cx="3228975" cy="2419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257175</xdr:colOff>
      <xdr:row>74</xdr:row>
      <xdr:rowOff>9525</xdr:rowOff>
    </xdr:from>
    <xdr:to>
      <xdr:col>6</xdr:col>
      <xdr:colOff>19050</xdr:colOff>
      <xdr:row>91</xdr:row>
      <xdr:rowOff>133350</xdr:rowOff>
    </xdr:to>
    <xdr:graphicFrame>
      <xdr:nvGraphicFramePr>
        <xdr:cNvPr id="5" name="Chart 5"/>
        <xdr:cNvGraphicFramePr/>
      </xdr:nvGraphicFramePr>
      <xdr:xfrm>
        <a:off x="257175" y="11991975"/>
        <a:ext cx="3419475" cy="28765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419100</xdr:colOff>
      <xdr:row>73</xdr:row>
      <xdr:rowOff>133350</xdr:rowOff>
    </xdr:from>
    <xdr:to>
      <xdr:col>12</xdr:col>
      <xdr:colOff>180975</xdr:colOff>
      <xdr:row>91</xdr:row>
      <xdr:rowOff>85725</xdr:rowOff>
    </xdr:to>
    <xdr:graphicFrame>
      <xdr:nvGraphicFramePr>
        <xdr:cNvPr id="6" name="Chart 6"/>
        <xdr:cNvGraphicFramePr/>
      </xdr:nvGraphicFramePr>
      <xdr:xfrm>
        <a:off x="4076700" y="11953875"/>
        <a:ext cx="3419475" cy="28670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15</xdr:col>
      <xdr:colOff>85725</xdr:colOff>
      <xdr:row>40</xdr:row>
      <xdr:rowOff>95250</xdr:rowOff>
    </xdr:from>
    <xdr:to>
      <xdr:col>21</xdr:col>
      <xdr:colOff>476250</xdr:colOff>
      <xdr:row>59</xdr:row>
      <xdr:rowOff>95250</xdr:rowOff>
    </xdr:to>
    <xdr:graphicFrame>
      <xdr:nvGraphicFramePr>
        <xdr:cNvPr id="7" name="Chart 7"/>
        <xdr:cNvGraphicFramePr/>
      </xdr:nvGraphicFramePr>
      <xdr:xfrm>
        <a:off x="9229725" y="6572250"/>
        <a:ext cx="4048125" cy="30765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15</xdr:col>
      <xdr:colOff>38100</xdr:colOff>
      <xdr:row>70</xdr:row>
      <xdr:rowOff>114300</xdr:rowOff>
    </xdr:from>
    <xdr:to>
      <xdr:col>21</xdr:col>
      <xdr:colOff>190500</xdr:colOff>
      <xdr:row>88</xdr:row>
      <xdr:rowOff>142875</xdr:rowOff>
    </xdr:to>
    <xdr:graphicFrame>
      <xdr:nvGraphicFramePr>
        <xdr:cNvPr id="8" name="Chart 8"/>
        <xdr:cNvGraphicFramePr/>
      </xdr:nvGraphicFramePr>
      <xdr:xfrm>
        <a:off x="9182100" y="11449050"/>
        <a:ext cx="3810000" cy="29432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29</xdr:row>
      <xdr:rowOff>142875</xdr:rowOff>
    </xdr:from>
    <xdr:to>
      <xdr:col>6</xdr:col>
      <xdr:colOff>581025</xdr:colOff>
      <xdr:row>47</xdr:row>
      <xdr:rowOff>28575</xdr:rowOff>
    </xdr:to>
    <xdr:graphicFrame>
      <xdr:nvGraphicFramePr>
        <xdr:cNvPr id="1" name="Chart 5"/>
        <xdr:cNvGraphicFramePr/>
      </xdr:nvGraphicFramePr>
      <xdr:xfrm>
        <a:off x="114300" y="4838700"/>
        <a:ext cx="3838575" cy="280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123825</xdr:colOff>
      <xdr:row>48</xdr:row>
      <xdr:rowOff>85725</xdr:rowOff>
    </xdr:from>
    <xdr:to>
      <xdr:col>6</xdr:col>
      <xdr:colOff>352425</xdr:colOff>
      <xdr:row>64</xdr:row>
      <xdr:rowOff>142875</xdr:rowOff>
    </xdr:to>
    <xdr:graphicFrame>
      <xdr:nvGraphicFramePr>
        <xdr:cNvPr id="2" name="Chart 6"/>
        <xdr:cNvGraphicFramePr/>
      </xdr:nvGraphicFramePr>
      <xdr:xfrm>
        <a:off x="123825" y="7858125"/>
        <a:ext cx="3600450" cy="2647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133350</xdr:colOff>
      <xdr:row>65</xdr:row>
      <xdr:rowOff>104775</xdr:rowOff>
    </xdr:from>
    <xdr:to>
      <xdr:col>6</xdr:col>
      <xdr:colOff>361950</xdr:colOff>
      <xdr:row>84</xdr:row>
      <xdr:rowOff>95250</xdr:rowOff>
    </xdr:to>
    <xdr:graphicFrame>
      <xdr:nvGraphicFramePr>
        <xdr:cNvPr id="3" name="Chart 7"/>
        <xdr:cNvGraphicFramePr/>
      </xdr:nvGraphicFramePr>
      <xdr:xfrm>
        <a:off x="133350" y="10629900"/>
        <a:ext cx="3600450" cy="3067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476250</xdr:colOff>
      <xdr:row>65</xdr:row>
      <xdr:rowOff>85725</xdr:rowOff>
    </xdr:from>
    <xdr:to>
      <xdr:col>12</xdr:col>
      <xdr:colOff>57150</xdr:colOff>
      <xdr:row>84</xdr:row>
      <xdr:rowOff>85725</xdr:rowOff>
    </xdr:to>
    <xdr:graphicFrame>
      <xdr:nvGraphicFramePr>
        <xdr:cNvPr id="4" name="Chart 8"/>
        <xdr:cNvGraphicFramePr/>
      </xdr:nvGraphicFramePr>
      <xdr:xfrm>
        <a:off x="3848100" y="10610850"/>
        <a:ext cx="3238500" cy="30765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485775</xdr:colOff>
      <xdr:row>48</xdr:row>
      <xdr:rowOff>104775</xdr:rowOff>
    </xdr:from>
    <xdr:to>
      <xdr:col>12</xdr:col>
      <xdr:colOff>66675</xdr:colOff>
      <xdr:row>64</xdr:row>
      <xdr:rowOff>152400</xdr:rowOff>
    </xdr:to>
    <xdr:graphicFrame>
      <xdr:nvGraphicFramePr>
        <xdr:cNvPr id="5" name="Chart 9"/>
        <xdr:cNvGraphicFramePr/>
      </xdr:nvGraphicFramePr>
      <xdr:xfrm>
        <a:off x="3857625" y="7877175"/>
        <a:ext cx="3238500" cy="26384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200025</xdr:colOff>
      <xdr:row>85</xdr:row>
      <xdr:rowOff>123825</xdr:rowOff>
    </xdr:from>
    <xdr:to>
      <xdr:col>6</xdr:col>
      <xdr:colOff>542925</xdr:colOff>
      <xdr:row>106</xdr:row>
      <xdr:rowOff>38100</xdr:rowOff>
    </xdr:to>
    <xdr:graphicFrame>
      <xdr:nvGraphicFramePr>
        <xdr:cNvPr id="6" name="Chart 10"/>
        <xdr:cNvGraphicFramePr/>
      </xdr:nvGraphicFramePr>
      <xdr:xfrm>
        <a:off x="200025" y="13887450"/>
        <a:ext cx="3714750" cy="3314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ixel-stats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d Dev"/>
      <sheetName val="12bit-8bit"/>
    </sheetNames>
    <sheetDataSet>
      <sheetData sheetId="1">
        <row r="6">
          <cell r="C6">
            <v>8</v>
          </cell>
          <cell r="I6">
            <v>12</v>
          </cell>
          <cell r="J6">
            <v>8</v>
          </cell>
        </row>
        <row r="7">
          <cell r="C7">
            <v>7.333333333333333</v>
          </cell>
          <cell r="I7">
            <v>11</v>
          </cell>
          <cell r="J7">
            <v>7.550000000000001</v>
          </cell>
        </row>
        <row r="8">
          <cell r="C8">
            <v>6.666666666666666</v>
          </cell>
          <cell r="I8">
            <v>10</v>
          </cell>
          <cell r="J8">
            <v>7.1</v>
          </cell>
        </row>
        <row r="9">
          <cell r="C9">
            <v>6</v>
          </cell>
          <cell r="I9">
            <v>9</v>
          </cell>
          <cell r="J9">
            <v>6.65</v>
          </cell>
        </row>
        <row r="10">
          <cell r="C10">
            <v>5.333333333333333</v>
          </cell>
          <cell r="I10">
            <v>8</v>
          </cell>
          <cell r="J10">
            <v>6.2</v>
          </cell>
        </row>
        <row r="11">
          <cell r="C11">
            <v>4.666666666666666</v>
          </cell>
          <cell r="I11">
            <v>7</v>
          </cell>
          <cell r="J11">
            <v>5.75</v>
          </cell>
        </row>
        <row r="12">
          <cell r="C12">
            <v>4</v>
          </cell>
          <cell r="I12">
            <v>6</v>
          </cell>
          <cell r="J12">
            <v>5.300000000000001</v>
          </cell>
        </row>
        <row r="13">
          <cell r="C13">
            <v>3.333333333333333</v>
          </cell>
          <cell r="I13">
            <v>5</v>
          </cell>
          <cell r="J13">
            <v>4.85</v>
          </cell>
        </row>
        <row r="14">
          <cell r="C14">
            <v>2.6666666666666665</v>
          </cell>
          <cell r="I14">
            <v>4</v>
          </cell>
          <cell r="J14">
            <v>4.4</v>
          </cell>
        </row>
        <row r="15">
          <cell r="C15">
            <v>2</v>
          </cell>
          <cell r="I15">
            <v>3</v>
          </cell>
          <cell r="J15">
            <v>3.95</v>
          </cell>
        </row>
        <row r="16">
          <cell r="C16">
            <v>1.3333333333333333</v>
          </cell>
          <cell r="I16">
            <v>2</v>
          </cell>
          <cell r="J16">
            <v>3.5</v>
          </cell>
        </row>
        <row r="17">
          <cell r="C17">
            <v>0.6666666666666666</v>
          </cell>
          <cell r="I17">
            <v>1</v>
          </cell>
          <cell r="J17">
            <v>3.0500000000000003</v>
          </cell>
        </row>
        <row r="18">
          <cell r="C18">
            <v>0</v>
          </cell>
          <cell r="I18">
            <v>0</v>
          </cell>
          <cell r="J18">
            <v>2.6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68"/>
  <sheetViews>
    <sheetView workbookViewId="0" topLeftCell="A1">
      <selection activeCell="A2" sqref="A2:M7"/>
    </sheetView>
  </sheetViews>
  <sheetFormatPr defaultColWidth="9.140625" defaultRowHeight="12.75"/>
  <sheetData>
    <row r="2" spans="1:7" ht="12.75">
      <c r="A2" s="5" t="s">
        <v>13</v>
      </c>
      <c r="C2" s="6" t="s">
        <v>5</v>
      </c>
      <c r="D2" s="6" t="s">
        <v>7</v>
      </c>
      <c r="G2" t="s">
        <v>24</v>
      </c>
    </row>
    <row r="3" spans="1:13" ht="12.75">
      <c r="A3" s="1"/>
      <c r="L3" s="9" t="s">
        <v>3</v>
      </c>
      <c r="M3" s="4" t="s">
        <v>14</v>
      </c>
    </row>
    <row r="4" spans="1:13" ht="12.75">
      <c r="A4" s="1"/>
      <c r="E4" s="9" t="s">
        <v>8</v>
      </c>
      <c r="F4" s="10" t="s">
        <v>8</v>
      </c>
      <c r="G4" s="9" t="s">
        <v>9</v>
      </c>
      <c r="H4" s="10" t="s">
        <v>9</v>
      </c>
      <c r="I4" s="9" t="s">
        <v>8</v>
      </c>
      <c r="J4" s="9" t="s">
        <v>8</v>
      </c>
      <c r="K4" s="4" t="s">
        <v>9</v>
      </c>
      <c r="L4" s="16" t="s">
        <v>17</v>
      </c>
      <c r="M4" s="4" t="s">
        <v>19</v>
      </c>
    </row>
    <row r="5" spans="1:13" ht="12.75">
      <c r="A5" s="13" t="s">
        <v>11</v>
      </c>
      <c r="B5" s="11" t="s">
        <v>10</v>
      </c>
      <c r="C5" s="14" t="s">
        <v>1</v>
      </c>
      <c r="D5" s="14" t="s">
        <v>0</v>
      </c>
      <c r="E5" s="15" t="s">
        <v>3</v>
      </c>
      <c r="F5" s="14" t="s">
        <v>4</v>
      </c>
      <c r="G5" s="15" t="s">
        <v>3</v>
      </c>
      <c r="H5" s="14" t="s">
        <v>4</v>
      </c>
      <c r="I5" s="15" t="s">
        <v>16</v>
      </c>
      <c r="J5" s="15" t="s">
        <v>15</v>
      </c>
      <c r="K5" s="14" t="s">
        <v>15</v>
      </c>
      <c r="L5" s="21">
        <v>0.78</v>
      </c>
      <c r="M5" s="22">
        <v>1</v>
      </c>
    </row>
    <row r="6" spans="1:13" ht="12.75">
      <c r="A6" s="1"/>
      <c r="E6" s="9"/>
      <c r="F6" s="10"/>
      <c r="G6" s="9"/>
      <c r="H6" s="10"/>
      <c r="I6" s="7"/>
      <c r="J6" s="7"/>
      <c r="L6" s="7"/>
      <c r="M6" s="12"/>
    </row>
    <row r="7" spans="1:13" ht="12.75">
      <c r="A7" s="1">
        <v>66</v>
      </c>
      <c r="B7" s="4">
        <v>3</v>
      </c>
      <c r="C7" s="4">
        <v>2.8</v>
      </c>
      <c r="D7" s="4">
        <v>2</v>
      </c>
      <c r="E7" s="9">
        <v>254.99</v>
      </c>
      <c r="F7" s="10">
        <v>0.11</v>
      </c>
      <c r="G7" s="9">
        <v>254.99</v>
      </c>
      <c r="H7" s="10">
        <v>0.08</v>
      </c>
      <c r="I7" s="27">
        <f>3.32*LOG(E7)</f>
        <v>7.989656854493579</v>
      </c>
      <c r="J7" s="23">
        <f>3.32*LOG(E7/F7)</f>
        <v>11.17223313976827</v>
      </c>
      <c r="K7" s="24">
        <f>3.32*LOG(G7/H7)</f>
        <v>11.631398097680325</v>
      </c>
      <c r="L7" s="9">
        <f>L$5*B7+7.5</f>
        <v>9.84</v>
      </c>
      <c r="M7" s="10">
        <f>M$5*B7+5</f>
        <v>8</v>
      </c>
    </row>
    <row r="8" spans="1:13" ht="12.75">
      <c r="A8" s="1">
        <v>65</v>
      </c>
      <c r="B8" s="4">
        <v>2</v>
      </c>
      <c r="C8" s="4">
        <v>2.8</v>
      </c>
      <c r="D8" s="4">
        <v>4</v>
      </c>
      <c r="E8" s="9">
        <v>233.08</v>
      </c>
      <c r="F8" s="10">
        <v>3.91</v>
      </c>
      <c r="G8" s="9">
        <v>231.26</v>
      </c>
      <c r="H8" s="10">
        <v>1.39</v>
      </c>
      <c r="I8" s="27">
        <f aca="true" t="shared" si="0" ref="I8:I15">3.32*LOG(E8)</f>
        <v>7.860116631268133</v>
      </c>
      <c r="J8" s="23">
        <f aca="true" t="shared" si="1" ref="J8:J15">3.32*LOG(E8/F8)</f>
        <v>5.894089796713855</v>
      </c>
      <c r="K8" s="24">
        <f aca="true" t="shared" si="2" ref="K8:K15">3.32*LOG(G8/H8)</f>
        <v>7.3740045938954495</v>
      </c>
      <c r="L8" s="9">
        <f aca="true" t="shared" si="3" ref="L8:L15">L$5*B8+7.5</f>
        <v>9.06</v>
      </c>
      <c r="M8" s="10">
        <f aca="true" t="shared" si="4" ref="M8:M15">M$5*B8+5</f>
        <v>7</v>
      </c>
    </row>
    <row r="9" spans="1:13" ht="12.75">
      <c r="A9" s="1">
        <v>64</v>
      </c>
      <c r="B9" s="4">
        <v>1</v>
      </c>
      <c r="C9" s="4">
        <v>2.8</v>
      </c>
      <c r="D9" s="4">
        <v>8</v>
      </c>
      <c r="E9" s="9">
        <v>188.46</v>
      </c>
      <c r="F9" s="10">
        <v>5.52</v>
      </c>
      <c r="G9" s="9">
        <v>186.37</v>
      </c>
      <c r="H9" s="10">
        <v>2.39</v>
      </c>
      <c r="I9" s="27">
        <f t="shared" si="0"/>
        <v>7.553727700116732</v>
      </c>
      <c r="J9" s="23">
        <f t="shared" si="1"/>
        <v>5.090489962055792</v>
      </c>
      <c r="K9" s="24">
        <f t="shared" si="2"/>
        <v>6.2813673061560955</v>
      </c>
      <c r="L9" s="9">
        <f t="shared" si="3"/>
        <v>8.28</v>
      </c>
      <c r="M9" s="10">
        <f t="shared" si="4"/>
        <v>6</v>
      </c>
    </row>
    <row r="10" spans="1:13" ht="12.75">
      <c r="A10" s="17">
        <v>58</v>
      </c>
      <c r="B10" s="18">
        <v>0</v>
      </c>
      <c r="C10" s="18">
        <v>2.8</v>
      </c>
      <c r="D10" s="18">
        <v>15</v>
      </c>
      <c r="E10" s="19">
        <v>150.55</v>
      </c>
      <c r="F10" s="20">
        <v>6.79</v>
      </c>
      <c r="G10" s="19">
        <v>148.65</v>
      </c>
      <c r="H10" s="20">
        <v>3.16</v>
      </c>
      <c r="I10" s="28">
        <f t="shared" si="0"/>
        <v>7.229900122697943</v>
      </c>
      <c r="J10" s="25">
        <f t="shared" si="1"/>
        <v>4.468092472086678</v>
      </c>
      <c r="K10" s="26">
        <f t="shared" si="2"/>
        <v>5.552626398662875</v>
      </c>
      <c r="L10" s="9">
        <f t="shared" si="3"/>
        <v>7.5</v>
      </c>
      <c r="M10" s="10">
        <f t="shared" si="4"/>
        <v>5</v>
      </c>
    </row>
    <row r="11" spans="1:13" ht="12.75">
      <c r="A11" s="1">
        <v>59</v>
      </c>
      <c r="B11" s="4">
        <v>-1</v>
      </c>
      <c r="C11" s="4">
        <v>2.8</v>
      </c>
      <c r="D11" s="4">
        <v>30</v>
      </c>
      <c r="E11" s="9">
        <v>86.83</v>
      </c>
      <c r="F11" s="10">
        <v>8.15</v>
      </c>
      <c r="G11" s="9">
        <v>85.1</v>
      </c>
      <c r="H11" s="10">
        <v>3.96</v>
      </c>
      <c r="I11" s="27">
        <f t="shared" si="0"/>
        <v>6.4363837393952945</v>
      </c>
      <c r="J11" s="23">
        <f t="shared" si="1"/>
        <v>3.4113404783785723</v>
      </c>
      <c r="K11" s="24">
        <f t="shared" si="2"/>
        <v>4.423018122208131</v>
      </c>
      <c r="L11" s="9">
        <f t="shared" si="3"/>
        <v>6.72</v>
      </c>
      <c r="M11" s="10">
        <f t="shared" si="4"/>
        <v>4</v>
      </c>
    </row>
    <row r="12" spans="1:13" ht="12.75">
      <c r="A12" s="1">
        <v>60</v>
      </c>
      <c r="B12" s="4">
        <v>-2</v>
      </c>
      <c r="C12" s="4">
        <v>2.8</v>
      </c>
      <c r="D12" s="4">
        <v>60</v>
      </c>
      <c r="E12" s="9">
        <v>51.11</v>
      </c>
      <c r="F12" s="10">
        <v>8.79</v>
      </c>
      <c r="G12" s="9">
        <v>50.67</v>
      </c>
      <c r="H12" s="10">
        <v>4.54</v>
      </c>
      <c r="I12" s="27">
        <f t="shared" si="0"/>
        <v>5.672239524771387</v>
      </c>
      <c r="J12" s="23">
        <f t="shared" si="1"/>
        <v>2.538196459526464</v>
      </c>
      <c r="K12" s="24">
        <f t="shared" si="2"/>
        <v>3.478347570759443</v>
      </c>
      <c r="L12" s="9">
        <f t="shared" si="3"/>
        <v>5.9399999999999995</v>
      </c>
      <c r="M12" s="10">
        <f t="shared" si="4"/>
        <v>3</v>
      </c>
    </row>
    <row r="13" spans="1:13" ht="12.75">
      <c r="A13" s="1">
        <v>61</v>
      </c>
      <c r="B13" s="4">
        <v>-3</v>
      </c>
      <c r="C13" s="4">
        <v>2.8</v>
      </c>
      <c r="D13" s="4">
        <v>125</v>
      </c>
      <c r="E13" s="9">
        <v>27.7</v>
      </c>
      <c r="F13" s="10">
        <v>9.38</v>
      </c>
      <c r="G13" s="9">
        <v>27.26</v>
      </c>
      <c r="H13" s="10">
        <v>4.77</v>
      </c>
      <c r="I13" s="27">
        <f t="shared" si="0"/>
        <v>4.78903283329397</v>
      </c>
      <c r="J13" s="23">
        <f t="shared" si="1"/>
        <v>1.5613194098754748</v>
      </c>
      <c r="K13" s="24">
        <f t="shared" si="2"/>
        <v>2.5132648085623557</v>
      </c>
      <c r="L13" s="9">
        <f t="shared" si="3"/>
        <v>5.16</v>
      </c>
      <c r="M13" s="10">
        <f t="shared" si="4"/>
        <v>2</v>
      </c>
    </row>
    <row r="14" spans="1:13" ht="12.75">
      <c r="A14" s="1">
        <v>62</v>
      </c>
      <c r="B14" s="4">
        <v>-4</v>
      </c>
      <c r="C14" s="4">
        <v>2.8</v>
      </c>
      <c r="D14" s="4">
        <v>250</v>
      </c>
      <c r="E14" s="9">
        <v>13.05</v>
      </c>
      <c r="F14" s="10">
        <v>8.49</v>
      </c>
      <c r="G14" s="9">
        <v>12.94</v>
      </c>
      <c r="H14" s="10">
        <v>4.6</v>
      </c>
      <c r="I14" s="27">
        <f t="shared" si="0"/>
        <v>3.7038268987586753</v>
      </c>
      <c r="J14" s="23">
        <f t="shared" si="1"/>
        <v>0.6198533671487524</v>
      </c>
      <c r="K14" s="24">
        <f t="shared" si="2"/>
        <v>1.4912657962416769</v>
      </c>
      <c r="L14" s="9">
        <f t="shared" si="3"/>
        <v>4.38</v>
      </c>
      <c r="M14" s="10">
        <f t="shared" si="4"/>
        <v>1</v>
      </c>
    </row>
    <row r="15" spans="1:13" ht="12.75">
      <c r="A15" s="1">
        <v>63</v>
      </c>
      <c r="B15" s="4">
        <v>-5</v>
      </c>
      <c r="C15" s="4">
        <v>2.8</v>
      </c>
      <c r="D15" s="4">
        <v>500</v>
      </c>
      <c r="E15" s="9">
        <v>5.07</v>
      </c>
      <c r="F15" s="10">
        <v>6.7</v>
      </c>
      <c r="G15" s="9">
        <v>4.36</v>
      </c>
      <c r="H15" s="10">
        <v>3.56</v>
      </c>
      <c r="I15" s="27">
        <f t="shared" si="0"/>
        <v>2.3406264249866755</v>
      </c>
      <c r="J15" s="23">
        <f t="shared" si="1"/>
        <v>-0.40194191998006834</v>
      </c>
      <c r="K15" s="24">
        <f t="shared" si="2"/>
        <v>0.2922811511017601</v>
      </c>
      <c r="L15" s="9">
        <f t="shared" si="3"/>
        <v>3.5999999999999996</v>
      </c>
      <c r="M15" s="10">
        <f t="shared" si="4"/>
        <v>0</v>
      </c>
    </row>
    <row r="16" spans="1:11" ht="12.75">
      <c r="A16" s="1"/>
      <c r="B16" s="4"/>
      <c r="C16" s="4"/>
      <c r="D16" s="4"/>
      <c r="I16" s="2"/>
      <c r="J16" s="3"/>
      <c r="K16" s="2"/>
    </row>
    <row r="17" spans="1:11" ht="12.75">
      <c r="A17" s="1"/>
      <c r="B17" s="4"/>
      <c r="C17" s="4"/>
      <c r="D17" s="4"/>
      <c r="I17" s="2"/>
      <c r="J17" s="3"/>
      <c r="K17" s="2"/>
    </row>
    <row r="18" spans="1:10" ht="12.75">
      <c r="A18" s="1"/>
      <c r="I18" s="2"/>
      <c r="J18" s="3"/>
    </row>
    <row r="19" ht="12.75">
      <c r="A19" s="1"/>
    </row>
    <row r="20" ht="12.75">
      <c r="A20" s="1"/>
    </row>
    <row r="21" ht="12.75">
      <c r="A21" s="1"/>
    </row>
    <row r="22" ht="12.75">
      <c r="A22" s="1"/>
    </row>
    <row r="23" ht="12.75">
      <c r="A23" s="1"/>
    </row>
    <row r="24" ht="12.75">
      <c r="A24" s="1"/>
    </row>
    <row r="25" ht="12.75">
      <c r="A25" s="1"/>
    </row>
    <row r="26" ht="12.75">
      <c r="A26" s="1"/>
    </row>
    <row r="27" ht="12.75">
      <c r="A27" s="1"/>
    </row>
    <row r="28" ht="12.75">
      <c r="A28" s="1"/>
    </row>
    <row r="29" ht="12.75">
      <c r="A29" s="1"/>
    </row>
    <row r="30" ht="12.75">
      <c r="A30" s="1"/>
    </row>
    <row r="31" ht="12.75">
      <c r="A31" s="1"/>
    </row>
    <row r="32" ht="12.75">
      <c r="A32" s="1"/>
    </row>
    <row r="33" ht="12.75">
      <c r="A33" s="1"/>
    </row>
    <row r="34" ht="12.75">
      <c r="A34" s="1"/>
    </row>
    <row r="35" ht="12.75">
      <c r="A35" s="1"/>
    </row>
    <row r="36" ht="12.75">
      <c r="A36" s="1"/>
    </row>
    <row r="37" ht="12.75">
      <c r="A37" s="1"/>
    </row>
    <row r="38" ht="12.75">
      <c r="A38" s="1"/>
    </row>
    <row r="39" ht="12.75">
      <c r="A39" s="1"/>
    </row>
    <row r="40" ht="12.75">
      <c r="A40" s="1"/>
    </row>
    <row r="41" spans="1:5" ht="12.75">
      <c r="A41" s="1"/>
      <c r="B41" s="5" t="s">
        <v>13</v>
      </c>
      <c r="D41" s="6" t="s">
        <v>5</v>
      </c>
      <c r="E41" s="6" t="s">
        <v>7</v>
      </c>
    </row>
    <row r="42" ht="12.75">
      <c r="A42" s="1"/>
    </row>
    <row r="43" ht="12.75">
      <c r="A43" s="1"/>
    </row>
    <row r="44" ht="12.75">
      <c r="A44" s="1"/>
    </row>
    <row r="45" ht="12.75">
      <c r="A45" s="1"/>
    </row>
    <row r="46" ht="12.75">
      <c r="A46" s="1"/>
    </row>
    <row r="47" ht="12.75">
      <c r="A47" s="1"/>
    </row>
    <row r="48" ht="12.75">
      <c r="A48" s="1"/>
    </row>
    <row r="49" ht="12.75">
      <c r="A49" s="1"/>
    </row>
    <row r="50" ht="12.75">
      <c r="A50" s="1"/>
    </row>
    <row r="51" ht="12.75">
      <c r="A51" s="1"/>
    </row>
    <row r="52" ht="12.75">
      <c r="A52" s="1"/>
    </row>
    <row r="53" ht="12.75">
      <c r="A53" s="1"/>
    </row>
    <row r="54" ht="12.75">
      <c r="A54" s="1"/>
    </row>
    <row r="55" ht="12.75">
      <c r="A55" s="1"/>
    </row>
    <row r="56" ht="12.75">
      <c r="A56" s="1"/>
    </row>
    <row r="57" ht="12.75">
      <c r="A57" s="1"/>
    </row>
    <row r="58" ht="12.75">
      <c r="A58" s="1"/>
    </row>
    <row r="59" ht="12.75">
      <c r="A59" s="1"/>
    </row>
    <row r="60" ht="12.75">
      <c r="A60" s="1"/>
    </row>
    <row r="61" ht="12.75">
      <c r="A61" s="1"/>
    </row>
    <row r="62" ht="12.75">
      <c r="A62" s="1"/>
    </row>
    <row r="63" ht="12.75">
      <c r="A63" s="1"/>
    </row>
    <row r="64" ht="12.75">
      <c r="A64" s="1"/>
    </row>
    <row r="65" ht="12.75">
      <c r="A65" s="1"/>
    </row>
    <row r="66" ht="12.75">
      <c r="A66" s="1"/>
    </row>
    <row r="67" ht="12.75">
      <c r="A67" s="1"/>
    </row>
    <row r="68" ht="12.75">
      <c r="A68" s="1"/>
    </row>
  </sheetData>
  <printOptions/>
  <pageMargins left="0.75" right="0.75" top="1" bottom="1" header="0.5" footer="0.5"/>
  <pageSetup orientation="landscape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K18"/>
  <sheetViews>
    <sheetView workbookViewId="0" topLeftCell="A1">
      <selection activeCell="M11" sqref="M11"/>
    </sheetView>
  </sheetViews>
  <sheetFormatPr defaultColWidth="9.140625" defaultRowHeight="12.75"/>
  <sheetData>
    <row r="2" spans="1:7" ht="12.75">
      <c r="A2" s="5" t="s">
        <v>29</v>
      </c>
      <c r="C2" s="6" t="s">
        <v>28</v>
      </c>
      <c r="D2" s="6" t="s">
        <v>27</v>
      </c>
      <c r="G2" t="s">
        <v>23</v>
      </c>
    </row>
    <row r="3" ht="12.75">
      <c r="A3" s="1"/>
    </row>
    <row r="4" spans="1:11" ht="12.75">
      <c r="A4" s="1"/>
      <c r="E4" s="9" t="s">
        <v>8</v>
      </c>
      <c r="F4" s="10" t="s">
        <v>8</v>
      </c>
      <c r="G4" s="9" t="s">
        <v>9</v>
      </c>
      <c r="H4" s="10" t="s">
        <v>9</v>
      </c>
      <c r="I4" s="9" t="s">
        <v>8</v>
      </c>
      <c r="J4" s="4" t="s">
        <v>9</v>
      </c>
      <c r="K4" s="9" t="s">
        <v>14</v>
      </c>
    </row>
    <row r="5" spans="1:11" ht="12.75">
      <c r="A5" s="13" t="s">
        <v>11</v>
      </c>
      <c r="B5" s="14" t="s">
        <v>2</v>
      </c>
      <c r="C5" s="14" t="s">
        <v>1</v>
      </c>
      <c r="D5" s="14" t="s">
        <v>0</v>
      </c>
      <c r="E5" s="15" t="s">
        <v>3</v>
      </c>
      <c r="F5" s="14" t="s">
        <v>4</v>
      </c>
      <c r="G5" s="15" t="s">
        <v>3</v>
      </c>
      <c r="H5" s="14" t="s">
        <v>4</v>
      </c>
      <c r="I5" s="15" t="s">
        <v>15</v>
      </c>
      <c r="J5" s="14" t="s">
        <v>15</v>
      </c>
      <c r="K5" s="15" t="s">
        <v>18</v>
      </c>
    </row>
    <row r="6" spans="1:11" ht="12.75">
      <c r="A6" s="1"/>
      <c r="E6" s="9"/>
      <c r="F6" s="10"/>
      <c r="G6" s="9"/>
      <c r="H6" s="10"/>
      <c r="I6" s="7"/>
      <c r="K6" s="7"/>
    </row>
    <row r="7" spans="1:11" ht="12.75">
      <c r="A7" s="1">
        <v>336</v>
      </c>
      <c r="B7" s="4">
        <v>100</v>
      </c>
      <c r="C7" s="4">
        <v>2.8</v>
      </c>
      <c r="D7" s="4">
        <v>4</v>
      </c>
      <c r="E7" s="9">
        <v>142</v>
      </c>
      <c r="F7" s="10">
        <v>3.36</v>
      </c>
      <c r="G7" s="9">
        <v>142</v>
      </c>
      <c r="H7" s="10">
        <v>1.54</v>
      </c>
      <c r="I7" s="23">
        <f>3.32*LOG(E7/F7)</f>
        <v>5.3981509024174645</v>
      </c>
      <c r="J7" s="24">
        <f>3.32*LOG(G7/H7)</f>
        <v>6.52302851017469</v>
      </c>
      <c r="K7" s="9">
        <v>7.5</v>
      </c>
    </row>
    <row r="8" spans="1:11" ht="12.75">
      <c r="A8" s="1">
        <v>335</v>
      </c>
      <c r="B8" s="4">
        <v>200</v>
      </c>
      <c r="C8" s="4">
        <v>2.8</v>
      </c>
      <c r="D8" s="4">
        <v>8</v>
      </c>
      <c r="E8" s="9">
        <v>142</v>
      </c>
      <c r="F8" s="4">
        <v>4.39</v>
      </c>
      <c r="G8" s="9">
        <v>142</v>
      </c>
      <c r="H8" s="4">
        <v>2.13</v>
      </c>
      <c r="I8" s="23">
        <f>3.32*LOG(E8/F8)</f>
        <v>5.012615096147905</v>
      </c>
      <c r="J8" s="24">
        <f>3.32*LOG(G8/H8)</f>
        <v>6.055377019935138</v>
      </c>
      <c r="K8" s="9">
        <v>7</v>
      </c>
    </row>
    <row r="9" spans="1:11" ht="12.75">
      <c r="A9" s="1">
        <v>332</v>
      </c>
      <c r="B9" s="4">
        <v>400</v>
      </c>
      <c r="C9" s="4">
        <v>2.8</v>
      </c>
      <c r="D9" s="4">
        <v>15</v>
      </c>
      <c r="E9" s="9">
        <v>145</v>
      </c>
      <c r="F9" s="4">
        <v>7.27</v>
      </c>
      <c r="G9" s="9">
        <v>143</v>
      </c>
      <c r="H9" s="4">
        <v>3.19</v>
      </c>
      <c r="I9" s="23">
        <f>3.32*LOG(E9/F9)</f>
        <v>4.315447523368111</v>
      </c>
      <c r="J9" s="24">
        <f>3.32*LOG(G9/H9)</f>
        <v>5.483130576634164</v>
      </c>
      <c r="K9" s="9">
        <v>6.5</v>
      </c>
    </row>
    <row r="10" spans="1:11" ht="12.75">
      <c r="A10" s="1">
        <v>333</v>
      </c>
      <c r="B10" s="4">
        <v>800</v>
      </c>
      <c r="C10" s="4">
        <v>2.8</v>
      </c>
      <c r="D10" s="4">
        <v>30</v>
      </c>
      <c r="E10" s="9">
        <v>145</v>
      </c>
      <c r="F10" s="4">
        <v>10.47</v>
      </c>
      <c r="G10" s="9">
        <v>142</v>
      </c>
      <c r="H10" s="4">
        <v>4.86</v>
      </c>
      <c r="I10" s="23">
        <f>3.32*LOG(E10/F10)</f>
        <v>3.78951878424636</v>
      </c>
      <c r="J10" s="24">
        <f>3.32*LOG(G10/H10)</f>
        <v>4.865964889400933</v>
      </c>
      <c r="K10" s="9">
        <v>6</v>
      </c>
    </row>
    <row r="11" spans="1:11" ht="12.75">
      <c r="A11" s="1">
        <v>334</v>
      </c>
      <c r="B11" s="4">
        <v>1600</v>
      </c>
      <c r="C11" s="4">
        <v>2.8</v>
      </c>
      <c r="D11" s="4">
        <v>60</v>
      </c>
      <c r="E11" s="9">
        <v>146</v>
      </c>
      <c r="F11" s="4">
        <v>16.48</v>
      </c>
      <c r="G11" s="9">
        <v>143</v>
      </c>
      <c r="H11" s="4">
        <v>7.84</v>
      </c>
      <c r="I11" s="23">
        <f>3.32*LOG(E11/F11)</f>
        <v>3.145353552765489</v>
      </c>
      <c r="J11" s="24">
        <f>3.32*LOG(G11/H11)</f>
        <v>4.186586316271669</v>
      </c>
      <c r="K11" s="9">
        <v>5.5</v>
      </c>
    </row>
    <row r="13" spans="1:11" ht="12.75">
      <c r="A13" s="11" t="s">
        <v>26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</row>
    <row r="14" spans="1:11" ht="12.75">
      <c r="A14" s="1">
        <v>336</v>
      </c>
      <c r="B14" s="4">
        <v>100</v>
      </c>
      <c r="C14" s="4">
        <v>2.8</v>
      </c>
      <c r="D14" s="4">
        <v>4</v>
      </c>
      <c r="E14" s="8">
        <v>142</v>
      </c>
      <c r="F14" s="10">
        <v>2.21</v>
      </c>
      <c r="G14" s="8">
        <v>143</v>
      </c>
      <c r="H14" s="10">
        <v>1.29</v>
      </c>
      <c r="I14" s="23">
        <f>3.32*LOG(E14/F14)</f>
        <v>6.0022149547171795</v>
      </c>
      <c r="J14" s="24">
        <f>3.32*LOG(G14/H14)</f>
        <v>6.788557806190497</v>
      </c>
      <c r="K14" s="9">
        <v>7.5</v>
      </c>
    </row>
    <row r="15" spans="1:11" ht="12.75">
      <c r="A15" s="1">
        <v>335</v>
      </c>
      <c r="B15" s="4">
        <v>200</v>
      </c>
      <c r="C15" s="4">
        <v>2.8</v>
      </c>
      <c r="D15" s="4">
        <v>8</v>
      </c>
      <c r="E15" s="9">
        <v>143</v>
      </c>
      <c r="F15" s="4">
        <v>2.66</v>
      </c>
      <c r="G15" s="9">
        <v>143</v>
      </c>
      <c r="H15" s="4">
        <v>1.73</v>
      </c>
      <c r="I15" s="23">
        <f>3.32*LOG(E15/F15)</f>
        <v>5.745108610768862</v>
      </c>
      <c r="J15" s="24">
        <f>3.32*LOG(G15/H15)</f>
        <v>6.365402581996404</v>
      </c>
      <c r="K15" s="9">
        <v>7</v>
      </c>
    </row>
    <row r="16" spans="1:11" ht="12.75">
      <c r="A16" s="1">
        <v>332</v>
      </c>
      <c r="B16" s="4">
        <v>400</v>
      </c>
      <c r="C16" s="4">
        <v>2.8</v>
      </c>
      <c r="D16" s="4">
        <v>15</v>
      </c>
      <c r="E16" s="9">
        <v>145</v>
      </c>
      <c r="F16" s="4">
        <v>2.05</v>
      </c>
      <c r="G16" s="9">
        <v>145</v>
      </c>
      <c r="H16" s="4">
        <v>1.94</v>
      </c>
      <c r="I16" s="23">
        <f>3.32*LOG(E16/F16)</f>
        <v>6.140718948715012</v>
      </c>
      <c r="J16" s="24">
        <f>3.32*LOG(G16/H16)</f>
        <v>6.2202400240517655</v>
      </c>
      <c r="K16" s="9">
        <v>6.5</v>
      </c>
    </row>
    <row r="17" spans="1:11" ht="12.75">
      <c r="A17" s="1">
        <v>333</v>
      </c>
      <c r="B17" s="4">
        <v>800</v>
      </c>
      <c r="C17" s="4">
        <v>2.8</v>
      </c>
      <c r="D17" s="4">
        <v>30</v>
      </c>
      <c r="E17" s="9">
        <v>144</v>
      </c>
      <c r="F17" s="4">
        <v>2.77</v>
      </c>
      <c r="G17" s="9">
        <v>144</v>
      </c>
      <c r="H17" s="4">
        <v>2.63</v>
      </c>
      <c r="I17" s="23">
        <f>3.32*LOG(E17/F17)</f>
        <v>5.69673064046226</v>
      </c>
      <c r="J17" s="24">
        <f>3.32*LOG(G17/H17)</f>
        <v>5.771510388770232</v>
      </c>
      <c r="K17" s="9">
        <v>6</v>
      </c>
    </row>
    <row r="18" spans="1:11" ht="12.75">
      <c r="A18" s="1">
        <v>334</v>
      </c>
      <c r="B18" s="4">
        <v>1600</v>
      </c>
      <c r="C18" s="4">
        <v>2.8</v>
      </c>
      <c r="D18" s="4">
        <v>60</v>
      </c>
      <c r="E18" s="9">
        <v>145</v>
      </c>
      <c r="F18" s="4">
        <v>3.46</v>
      </c>
      <c r="G18" s="9">
        <v>146</v>
      </c>
      <c r="H18" s="4">
        <v>3.17</v>
      </c>
      <c r="I18" s="23">
        <f>3.32*LOG(E18/F18)</f>
        <v>5.386009119428098</v>
      </c>
      <c r="J18" s="24">
        <f>3.32*LOG(G18/H18)</f>
        <v>5.522134730641396</v>
      </c>
      <c r="K18" s="9">
        <v>5.5</v>
      </c>
    </row>
  </sheetData>
  <printOptions/>
  <pageMargins left="0.75" right="0.75" top="1" bottom="1" header="0.5" footer="0.5"/>
  <pageSetup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18"/>
  <sheetViews>
    <sheetView workbookViewId="0" topLeftCell="A1">
      <selection activeCell="L10" sqref="L10"/>
    </sheetView>
  </sheetViews>
  <sheetFormatPr defaultColWidth="9.140625" defaultRowHeight="12.75"/>
  <sheetData>
    <row r="2" spans="1:7" ht="12.75">
      <c r="A2" s="5" t="s">
        <v>13</v>
      </c>
      <c r="C2" s="6" t="s">
        <v>5</v>
      </c>
      <c r="D2" s="6" t="s">
        <v>27</v>
      </c>
      <c r="G2" t="s">
        <v>24</v>
      </c>
    </row>
    <row r="3" ht="12.75">
      <c r="A3" s="1"/>
    </row>
    <row r="4" spans="1:11" ht="12.75">
      <c r="A4" s="1"/>
      <c r="E4" s="9" t="s">
        <v>8</v>
      </c>
      <c r="F4" s="10" t="s">
        <v>8</v>
      </c>
      <c r="G4" s="9" t="s">
        <v>9</v>
      </c>
      <c r="H4" s="10" t="s">
        <v>9</v>
      </c>
      <c r="I4" s="9" t="s">
        <v>8</v>
      </c>
      <c r="J4" s="4" t="s">
        <v>9</v>
      </c>
      <c r="K4" s="9" t="s">
        <v>14</v>
      </c>
    </row>
    <row r="5" spans="1:11" ht="12.75">
      <c r="A5" s="13" t="s">
        <v>11</v>
      </c>
      <c r="B5" s="14" t="s">
        <v>2</v>
      </c>
      <c r="C5" s="14" t="s">
        <v>1</v>
      </c>
      <c r="D5" s="14" t="s">
        <v>0</v>
      </c>
      <c r="E5" s="15" t="s">
        <v>3</v>
      </c>
      <c r="F5" s="14" t="s">
        <v>4</v>
      </c>
      <c r="G5" s="15" t="s">
        <v>3</v>
      </c>
      <c r="H5" s="14" t="s">
        <v>4</v>
      </c>
      <c r="I5" s="15" t="s">
        <v>15</v>
      </c>
      <c r="J5" s="14" t="s">
        <v>15</v>
      </c>
      <c r="K5" s="15" t="s">
        <v>18</v>
      </c>
    </row>
    <row r="6" spans="1:11" ht="12.75">
      <c r="A6" s="1"/>
      <c r="E6" s="9"/>
      <c r="F6" s="10"/>
      <c r="G6" s="9"/>
      <c r="H6" s="10"/>
      <c r="I6" s="7"/>
      <c r="K6" s="7"/>
    </row>
    <row r="7" spans="1:11" ht="12.75">
      <c r="A7" s="1">
        <v>471</v>
      </c>
      <c r="B7" s="4">
        <v>100</v>
      </c>
      <c r="C7" s="4">
        <v>2.8</v>
      </c>
      <c r="D7" s="4">
        <v>4</v>
      </c>
      <c r="E7" s="9">
        <v>143</v>
      </c>
      <c r="F7" s="10">
        <v>2.99</v>
      </c>
      <c r="G7" s="9">
        <v>143</v>
      </c>
      <c r="H7" s="10">
        <v>1.34</v>
      </c>
      <c r="I7" s="23">
        <f>3.32*LOG(E7/F7)</f>
        <v>5.576487299146899</v>
      </c>
      <c r="J7" s="24">
        <f>3.32*LOG(G7/H7)</f>
        <v>6.7337277138128435</v>
      </c>
      <c r="K7" s="9">
        <v>7.5</v>
      </c>
    </row>
    <row r="8" spans="1:11" ht="12.75">
      <c r="A8" s="1">
        <v>470</v>
      </c>
      <c r="B8" s="4">
        <v>200</v>
      </c>
      <c r="C8" s="4">
        <v>2.8</v>
      </c>
      <c r="D8" s="4">
        <v>8</v>
      </c>
      <c r="E8" s="9">
        <v>146</v>
      </c>
      <c r="F8" s="4">
        <v>4.16</v>
      </c>
      <c r="G8" s="9">
        <v>145</v>
      </c>
      <c r="H8" s="4">
        <v>2.01</v>
      </c>
      <c r="I8" s="23">
        <f>3.32*LOG(E8/F8)</f>
        <v>5.130261623523545</v>
      </c>
      <c r="J8" s="24">
        <f>3.32*LOG(G8/H8)</f>
        <v>6.1691308567840935</v>
      </c>
      <c r="K8" s="9">
        <v>7</v>
      </c>
    </row>
    <row r="9" spans="1:11" ht="12.75">
      <c r="A9" s="1">
        <v>467</v>
      </c>
      <c r="B9" s="4">
        <v>400</v>
      </c>
      <c r="C9" s="4">
        <v>2.8</v>
      </c>
      <c r="D9" s="4">
        <v>15</v>
      </c>
      <c r="E9" s="9">
        <v>147.26</v>
      </c>
      <c r="F9" s="4">
        <v>7.09</v>
      </c>
      <c r="G9" s="9">
        <v>145.34</v>
      </c>
      <c r="H9" s="4">
        <v>2.97</v>
      </c>
      <c r="I9" s="23">
        <f>3.32*LOG(E9/F9)</f>
        <v>4.373896022379285</v>
      </c>
      <c r="J9" s="24">
        <f>3.32*LOG(G9/H9)</f>
        <v>5.609567305712895</v>
      </c>
      <c r="K9" s="9">
        <v>6.5</v>
      </c>
    </row>
    <row r="10" spans="1:11" ht="12.75">
      <c r="A10" s="1">
        <v>468</v>
      </c>
      <c r="B10" s="4">
        <v>800</v>
      </c>
      <c r="C10" s="4">
        <v>2.8</v>
      </c>
      <c r="D10" s="4">
        <v>30</v>
      </c>
      <c r="E10" s="9">
        <v>148.32</v>
      </c>
      <c r="F10" s="4">
        <v>9.05</v>
      </c>
      <c r="G10" s="9">
        <v>145.31</v>
      </c>
      <c r="H10" s="4">
        <v>3.74</v>
      </c>
      <c r="I10" s="23">
        <f>3.32*LOG(E10/F10)</f>
        <v>4.032309776816125</v>
      </c>
      <c r="J10" s="24">
        <f>3.32*LOG(G10/H10)</f>
        <v>5.276887349899943</v>
      </c>
      <c r="K10" s="9">
        <v>6</v>
      </c>
    </row>
    <row r="11" spans="1:11" ht="12.75">
      <c r="A11" s="1">
        <v>469</v>
      </c>
      <c r="B11" s="4">
        <v>1600</v>
      </c>
      <c r="C11" s="4">
        <v>2.8</v>
      </c>
      <c r="D11" s="4">
        <v>60</v>
      </c>
      <c r="E11" s="9">
        <v>149.12</v>
      </c>
      <c r="F11" s="4">
        <v>10.21</v>
      </c>
      <c r="G11" s="9">
        <v>148.03</v>
      </c>
      <c r="H11" s="4">
        <v>4.63</v>
      </c>
      <c r="I11" s="23">
        <f>3.32*LOG(E11/F11)</f>
        <v>3.8661737077043465</v>
      </c>
      <c r="J11" s="24">
        <f>3.32*LOG(G11/H11)</f>
        <v>4.995832243762486</v>
      </c>
      <c r="K11" s="9">
        <v>5.5</v>
      </c>
    </row>
    <row r="13" spans="1:11" ht="12.75">
      <c r="A13" s="11" t="s">
        <v>26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</row>
    <row r="14" spans="1:11" ht="12.75">
      <c r="A14" s="1">
        <v>471</v>
      </c>
      <c r="B14" s="4">
        <v>100</v>
      </c>
      <c r="C14" s="4">
        <v>2.8</v>
      </c>
      <c r="D14" s="4">
        <v>4</v>
      </c>
      <c r="E14" s="8">
        <v>144</v>
      </c>
      <c r="F14" s="10">
        <v>2.33</v>
      </c>
      <c r="G14" s="8">
        <v>144</v>
      </c>
      <c r="H14" s="10">
        <v>1.6</v>
      </c>
      <c r="I14" s="23">
        <f>3.32*LOG(E14/F14)</f>
        <v>5.946141815949845</v>
      </c>
      <c r="J14" s="24">
        <f>3.32*LOG(G14/H14)</f>
        <v>6.488085131338559</v>
      </c>
      <c r="K14" s="9">
        <v>7.5</v>
      </c>
    </row>
    <row r="15" spans="1:11" ht="12.75">
      <c r="A15" s="1">
        <v>470</v>
      </c>
      <c r="B15" s="4">
        <v>200</v>
      </c>
      <c r="C15" s="4">
        <v>2.8</v>
      </c>
      <c r="D15" s="4">
        <v>8</v>
      </c>
      <c r="E15" s="9">
        <v>147</v>
      </c>
      <c r="F15" s="4">
        <v>2.44</v>
      </c>
      <c r="G15" s="9">
        <v>147</v>
      </c>
      <c r="H15" s="4">
        <v>1.51</v>
      </c>
      <c r="I15" s="23">
        <f>3.32*LOG(E15/F15)</f>
        <v>5.909359327919362</v>
      </c>
      <c r="J15" s="24">
        <f>3.32*LOG(G15/H15)</f>
        <v>6.601290086350622</v>
      </c>
      <c r="K15" s="9">
        <v>7</v>
      </c>
    </row>
    <row r="16" spans="1:11" ht="12.75">
      <c r="A16" s="1">
        <v>467</v>
      </c>
      <c r="B16" s="4">
        <v>400</v>
      </c>
      <c r="C16" s="4">
        <v>2.8</v>
      </c>
      <c r="D16" s="4">
        <v>15</v>
      </c>
      <c r="E16" s="9">
        <v>146</v>
      </c>
      <c r="F16" s="4">
        <v>1.84</v>
      </c>
      <c r="G16" s="9">
        <v>147</v>
      </c>
      <c r="H16" s="4">
        <v>1.59</v>
      </c>
      <c r="I16" s="23">
        <f>3.32*LOG(E16/F16)</f>
        <v>6.3064563088126695</v>
      </c>
      <c r="J16" s="24">
        <f>3.32*LOG(G16/H16)</f>
        <v>6.526855098620046</v>
      </c>
      <c r="K16" s="9">
        <v>6.5</v>
      </c>
    </row>
    <row r="17" spans="1:11" ht="12.75">
      <c r="A17" s="1">
        <v>468</v>
      </c>
      <c r="B17" s="4">
        <v>800</v>
      </c>
      <c r="C17" s="4">
        <v>2.8</v>
      </c>
      <c r="D17" s="4">
        <v>30</v>
      </c>
      <c r="E17" s="9">
        <v>148</v>
      </c>
      <c r="F17" s="4">
        <v>2.82</v>
      </c>
      <c r="G17" s="9">
        <v>147</v>
      </c>
      <c r="H17" s="4">
        <v>1.82</v>
      </c>
      <c r="I17" s="23">
        <f>3.32*LOG(E17/F17)</f>
        <v>5.71044185549098</v>
      </c>
      <c r="J17" s="24">
        <f>3.32*LOG(G17/H17)</f>
        <v>6.332056543253496</v>
      </c>
      <c r="K17" s="9">
        <v>6</v>
      </c>
    </row>
    <row r="18" spans="1:11" ht="12.75">
      <c r="A18" s="1">
        <v>469</v>
      </c>
      <c r="B18" s="4">
        <v>1600</v>
      </c>
      <c r="C18" s="4">
        <v>2.8</v>
      </c>
      <c r="D18" s="4">
        <v>60</v>
      </c>
      <c r="E18" s="9">
        <v>148</v>
      </c>
      <c r="F18" s="4">
        <v>3.35</v>
      </c>
      <c r="G18" s="9">
        <v>149</v>
      </c>
      <c r="H18" s="4">
        <v>2.02</v>
      </c>
      <c r="I18" s="23">
        <f>3.32*LOG(E18/F18)</f>
        <v>5.462120135748932</v>
      </c>
      <c r="J18" s="24">
        <f>3.32*LOG(G18/H18)</f>
        <v>6.201211864565958</v>
      </c>
      <c r="K18" s="9">
        <v>5.5</v>
      </c>
    </row>
  </sheetData>
  <printOptions/>
  <pageMargins left="0.75" right="0.75" top="1" bottom="1" header="0.5" footer="0.5"/>
  <pageSetup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41"/>
  <sheetViews>
    <sheetView workbookViewId="0" topLeftCell="A1">
      <selection activeCell="G2" sqref="G2"/>
    </sheetView>
  </sheetViews>
  <sheetFormatPr defaultColWidth="9.140625" defaultRowHeight="12.75"/>
  <cols>
    <col min="1" max="1" width="9.140625" style="1" customWidth="1"/>
  </cols>
  <sheetData>
    <row r="2" spans="1:7" ht="12.75">
      <c r="A2" s="5" t="s">
        <v>13</v>
      </c>
      <c r="C2" s="6" t="s">
        <v>6</v>
      </c>
      <c r="D2" s="6" t="s">
        <v>7</v>
      </c>
      <c r="G2" t="s">
        <v>25</v>
      </c>
    </row>
    <row r="3" spans="12:13" ht="12.75">
      <c r="L3" s="9" t="s">
        <v>3</v>
      </c>
      <c r="M3" s="4" t="s">
        <v>14</v>
      </c>
    </row>
    <row r="4" spans="5:13" ht="12.75">
      <c r="E4" s="9" t="s">
        <v>8</v>
      </c>
      <c r="F4" s="10" t="s">
        <v>8</v>
      </c>
      <c r="G4" s="9" t="s">
        <v>9</v>
      </c>
      <c r="H4" s="10" t="s">
        <v>9</v>
      </c>
      <c r="I4" s="9" t="s">
        <v>8</v>
      </c>
      <c r="J4" s="9" t="s">
        <v>8</v>
      </c>
      <c r="K4" s="4" t="s">
        <v>9</v>
      </c>
      <c r="L4" s="16" t="s">
        <v>17</v>
      </c>
      <c r="M4" s="4" t="s">
        <v>19</v>
      </c>
    </row>
    <row r="5" spans="1:13" ht="12.75">
      <c r="A5" s="13" t="s">
        <v>11</v>
      </c>
      <c r="B5" s="11" t="s">
        <v>10</v>
      </c>
      <c r="C5" s="14" t="s">
        <v>1</v>
      </c>
      <c r="D5" s="14" t="s">
        <v>0</v>
      </c>
      <c r="E5" s="15" t="s">
        <v>3</v>
      </c>
      <c r="F5" s="14" t="s">
        <v>4</v>
      </c>
      <c r="G5" s="15" t="s">
        <v>3</v>
      </c>
      <c r="H5" s="14" t="s">
        <v>4</v>
      </c>
      <c r="I5" s="15" t="s">
        <v>16</v>
      </c>
      <c r="J5" s="15" t="s">
        <v>15</v>
      </c>
      <c r="K5" s="14" t="s">
        <v>15</v>
      </c>
      <c r="L5" s="21">
        <v>0.6</v>
      </c>
      <c r="M5" s="22">
        <v>1</v>
      </c>
    </row>
    <row r="6" spans="5:12" ht="12.75">
      <c r="E6" s="7"/>
      <c r="F6" s="12"/>
      <c r="G6" s="7"/>
      <c r="H6" s="12"/>
      <c r="I6" s="7"/>
      <c r="J6" s="7"/>
      <c r="L6" s="7"/>
    </row>
    <row r="7" spans="1:13" ht="12.75">
      <c r="A7" s="1">
        <v>126</v>
      </c>
      <c r="B7" s="4">
        <v>3</v>
      </c>
      <c r="C7" s="4">
        <v>2.8</v>
      </c>
      <c r="D7" s="4">
        <v>2</v>
      </c>
      <c r="E7" s="9">
        <v>255</v>
      </c>
      <c r="F7" s="10">
        <v>0</v>
      </c>
      <c r="G7" s="9">
        <v>255</v>
      </c>
      <c r="H7" s="10">
        <v>0</v>
      </c>
      <c r="I7" s="27">
        <f>3.32*LOG(E7)</f>
        <v>7.98971339904073</v>
      </c>
      <c r="J7" s="23" t="e">
        <f>3.32*LOG(E7/F7)</f>
        <v>#DIV/0!</v>
      </c>
      <c r="K7" s="24" t="e">
        <f>3.32*LOG(G7/H7)</f>
        <v>#DIV/0!</v>
      </c>
      <c r="L7" s="9">
        <f aca="true" t="shared" si="0" ref="L7:L15">L$5*B7+7.5</f>
        <v>9.3</v>
      </c>
      <c r="M7" s="10">
        <f>M$5*B7+5</f>
        <v>8</v>
      </c>
    </row>
    <row r="8" spans="1:13" ht="12.75">
      <c r="A8" s="1">
        <v>125</v>
      </c>
      <c r="B8" s="4">
        <v>2</v>
      </c>
      <c r="C8" s="4">
        <v>2.8</v>
      </c>
      <c r="D8" s="4">
        <v>4</v>
      </c>
      <c r="E8" s="9">
        <v>246.33</v>
      </c>
      <c r="F8" s="10">
        <v>3.26</v>
      </c>
      <c r="G8" s="9">
        <v>244.84</v>
      </c>
      <c r="H8" s="10">
        <v>1.26</v>
      </c>
      <c r="I8" s="27">
        <f aca="true" t="shared" si="1" ref="I8:I15">3.32*LOG(E8)</f>
        <v>7.939837458740168</v>
      </c>
      <c r="J8" s="23">
        <f aca="true" t="shared" si="2" ref="J8:J15">3.32*LOG(E8/F8)</f>
        <v>6.2359550265146115</v>
      </c>
      <c r="K8" s="24">
        <f aca="true" t="shared" si="3" ref="K8:K15">3.32*LOG(G8/H8)</f>
        <v>7.597859261355829</v>
      </c>
      <c r="L8" s="9">
        <f t="shared" si="0"/>
        <v>8.7</v>
      </c>
      <c r="M8" s="10">
        <f aca="true" t="shared" si="4" ref="M8:M15">M$5*B8+5</f>
        <v>7</v>
      </c>
    </row>
    <row r="9" spans="1:13" ht="12.75">
      <c r="A9" s="1">
        <v>128</v>
      </c>
      <c r="B9" s="4">
        <v>1</v>
      </c>
      <c r="C9" s="4">
        <v>2.8</v>
      </c>
      <c r="D9" s="4">
        <v>8</v>
      </c>
      <c r="E9" s="9">
        <v>210.9</v>
      </c>
      <c r="F9" s="10">
        <v>5.1</v>
      </c>
      <c r="G9" s="9">
        <v>208.61</v>
      </c>
      <c r="H9" s="10">
        <v>1.91</v>
      </c>
      <c r="I9" s="27">
        <f t="shared" si="1"/>
        <v>7.715934244735094</v>
      </c>
      <c r="J9" s="23">
        <f t="shared" si="2"/>
        <v>5.366801260089947</v>
      </c>
      <c r="K9" s="24">
        <f t="shared" si="3"/>
        <v>6.7671618293554685</v>
      </c>
      <c r="L9" s="9">
        <f t="shared" si="0"/>
        <v>8.1</v>
      </c>
      <c r="M9" s="10">
        <f t="shared" si="4"/>
        <v>6</v>
      </c>
    </row>
    <row r="10" spans="1:13" ht="12.75">
      <c r="A10" s="17">
        <v>119</v>
      </c>
      <c r="B10" s="18">
        <v>0</v>
      </c>
      <c r="C10" s="18">
        <v>2.8</v>
      </c>
      <c r="D10" s="18">
        <v>15</v>
      </c>
      <c r="E10" s="19">
        <v>152.12</v>
      </c>
      <c r="F10" s="20">
        <v>6.42</v>
      </c>
      <c r="G10" s="19">
        <v>150.38</v>
      </c>
      <c r="H10" s="20">
        <v>3.26</v>
      </c>
      <c r="I10" s="28">
        <f t="shared" si="1"/>
        <v>7.244858571575289</v>
      </c>
      <c r="J10" s="25">
        <f t="shared" si="2"/>
        <v>4.563842278386696</v>
      </c>
      <c r="K10" s="26">
        <f t="shared" si="3"/>
        <v>5.524388634999945</v>
      </c>
      <c r="L10" s="29">
        <f t="shared" si="0"/>
        <v>7.5</v>
      </c>
      <c r="M10" s="10">
        <f t="shared" si="4"/>
        <v>5</v>
      </c>
    </row>
    <row r="11" spans="1:13" ht="12.75">
      <c r="A11" s="1">
        <v>120</v>
      </c>
      <c r="B11" s="4">
        <v>-1</v>
      </c>
      <c r="C11" s="4">
        <v>2.8</v>
      </c>
      <c r="D11" s="4">
        <v>30</v>
      </c>
      <c r="E11" s="9">
        <v>104.73</v>
      </c>
      <c r="F11" s="10">
        <v>7.35</v>
      </c>
      <c r="G11" s="9">
        <v>103.36</v>
      </c>
      <c r="H11" s="10">
        <v>3.95</v>
      </c>
      <c r="I11" s="27">
        <f t="shared" si="1"/>
        <v>6.706636063732352</v>
      </c>
      <c r="J11" s="23">
        <f t="shared" si="2"/>
        <v>3.8305620979728263</v>
      </c>
      <c r="K11" s="24">
        <f t="shared" si="3"/>
        <v>4.7069479446815015</v>
      </c>
      <c r="L11" s="9">
        <f t="shared" si="0"/>
        <v>6.9</v>
      </c>
      <c r="M11" s="10">
        <f t="shared" si="4"/>
        <v>4</v>
      </c>
    </row>
    <row r="12" spans="1:13" ht="12.75">
      <c r="A12" s="1">
        <v>121</v>
      </c>
      <c r="B12" s="4">
        <v>-2</v>
      </c>
      <c r="C12" s="4">
        <v>2.8</v>
      </c>
      <c r="D12" s="4">
        <v>60</v>
      </c>
      <c r="E12" s="9">
        <v>64.93</v>
      </c>
      <c r="F12" s="10">
        <v>8.22</v>
      </c>
      <c r="G12" s="9">
        <v>63.97</v>
      </c>
      <c r="H12" s="10">
        <v>4.55</v>
      </c>
      <c r="I12" s="27">
        <f t="shared" si="1"/>
        <v>6.01731873753755</v>
      </c>
      <c r="J12" s="23">
        <f t="shared" si="2"/>
        <v>2.9799443033045825</v>
      </c>
      <c r="K12" s="24">
        <f t="shared" si="3"/>
        <v>3.8112436474806946</v>
      </c>
      <c r="L12" s="9">
        <f t="shared" si="0"/>
        <v>6.3</v>
      </c>
      <c r="M12" s="10">
        <f t="shared" si="4"/>
        <v>3</v>
      </c>
    </row>
    <row r="13" spans="1:13" ht="12.75">
      <c r="A13" s="1">
        <v>122</v>
      </c>
      <c r="B13" s="4">
        <v>-3</v>
      </c>
      <c r="C13" s="4">
        <v>2.8</v>
      </c>
      <c r="D13" s="4">
        <v>125</v>
      </c>
      <c r="E13" s="9">
        <v>37.64</v>
      </c>
      <c r="F13" s="10">
        <v>9.16</v>
      </c>
      <c r="G13" s="9">
        <v>37.03</v>
      </c>
      <c r="H13" s="10">
        <v>5.03</v>
      </c>
      <c r="I13" s="27">
        <f t="shared" si="1"/>
        <v>5.231156720987328</v>
      </c>
      <c r="J13" s="23">
        <f t="shared" si="2"/>
        <v>2.037663748410065</v>
      </c>
      <c r="K13" s="24">
        <f t="shared" si="3"/>
        <v>2.87839261361847</v>
      </c>
      <c r="L13" s="9">
        <f t="shared" si="0"/>
        <v>5.7</v>
      </c>
      <c r="M13" s="10">
        <f t="shared" si="4"/>
        <v>2</v>
      </c>
    </row>
    <row r="14" spans="1:13" ht="12.75">
      <c r="A14" s="1">
        <v>129</v>
      </c>
      <c r="B14" s="4">
        <v>-4</v>
      </c>
      <c r="C14" s="4">
        <v>2.8</v>
      </c>
      <c r="D14" s="4">
        <v>250</v>
      </c>
      <c r="E14" s="9">
        <v>16.68</v>
      </c>
      <c r="F14" s="10">
        <v>8.37</v>
      </c>
      <c r="G14" s="9">
        <v>16.64</v>
      </c>
      <c r="H14" s="10">
        <v>4.71</v>
      </c>
      <c r="I14" s="27">
        <f t="shared" si="1"/>
        <v>4.05769087372171</v>
      </c>
      <c r="J14" s="23">
        <f t="shared" si="2"/>
        <v>0.994242353184087</v>
      </c>
      <c r="K14" s="24">
        <f t="shared" si="3"/>
        <v>1.8197996172216857</v>
      </c>
      <c r="L14" s="9">
        <f t="shared" si="0"/>
        <v>5.1</v>
      </c>
      <c r="M14" s="10">
        <f t="shared" si="4"/>
        <v>1</v>
      </c>
    </row>
    <row r="15" spans="1:13" ht="12.75">
      <c r="A15" s="1">
        <v>131</v>
      </c>
      <c r="B15" s="4">
        <v>-5</v>
      </c>
      <c r="C15" s="4">
        <v>2.8</v>
      </c>
      <c r="D15" s="4">
        <v>500</v>
      </c>
      <c r="E15" s="9">
        <v>6.34</v>
      </c>
      <c r="F15" s="10">
        <v>6.62</v>
      </c>
      <c r="G15" s="9">
        <v>5.75</v>
      </c>
      <c r="H15" s="10">
        <v>3.66</v>
      </c>
      <c r="I15" s="27">
        <f t="shared" si="1"/>
        <v>2.6629363361673524</v>
      </c>
      <c r="J15" s="23">
        <f t="shared" si="2"/>
        <v>-0.06231218877245139</v>
      </c>
      <c r="K15" s="24">
        <f t="shared" si="3"/>
        <v>0.6513400408601296</v>
      </c>
      <c r="L15" s="9">
        <f t="shared" si="0"/>
        <v>4.5</v>
      </c>
      <c r="M15" s="10">
        <f t="shared" si="4"/>
        <v>0</v>
      </c>
    </row>
    <row r="16" spans="2:11" ht="12.75">
      <c r="B16" s="4"/>
      <c r="C16" s="4"/>
      <c r="D16" s="4"/>
      <c r="I16" s="2"/>
      <c r="J16" s="3"/>
      <c r="K16" s="2"/>
    </row>
    <row r="17" spans="2:11" ht="12.75">
      <c r="B17" s="4"/>
      <c r="C17" s="4"/>
      <c r="D17" s="4"/>
      <c r="I17" s="2"/>
      <c r="J17" s="3"/>
      <c r="K17" s="2"/>
    </row>
    <row r="18" spans="9:10" ht="12.75">
      <c r="I18" s="2"/>
      <c r="J18" s="3"/>
    </row>
    <row r="41" spans="2:5" ht="12.75">
      <c r="B41" s="5" t="s">
        <v>13</v>
      </c>
      <c r="D41" s="6" t="s">
        <v>6</v>
      </c>
      <c r="E41" s="6" t="s">
        <v>7</v>
      </c>
    </row>
  </sheetData>
  <printOptions/>
  <pageMargins left="0.75" right="0.75" top="1" bottom="1" header="0.5" footer="0.5"/>
  <pageSetup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18"/>
  <sheetViews>
    <sheetView workbookViewId="0" topLeftCell="A1">
      <selection activeCell="I18" sqref="I18"/>
    </sheetView>
  </sheetViews>
  <sheetFormatPr defaultColWidth="9.140625" defaultRowHeight="12.75"/>
  <sheetData>
    <row r="2" spans="1:7" ht="12.75">
      <c r="A2" s="5" t="s">
        <v>13</v>
      </c>
      <c r="C2" s="6" t="s">
        <v>6</v>
      </c>
      <c r="D2" s="6" t="s">
        <v>27</v>
      </c>
      <c r="G2" t="s">
        <v>25</v>
      </c>
    </row>
    <row r="3" ht="12.75">
      <c r="A3" s="1"/>
    </row>
    <row r="4" spans="1:11" ht="12.75">
      <c r="A4" s="1"/>
      <c r="E4" s="9" t="s">
        <v>8</v>
      </c>
      <c r="F4" s="10" t="s">
        <v>8</v>
      </c>
      <c r="G4" s="9" t="s">
        <v>9</v>
      </c>
      <c r="H4" s="10" t="s">
        <v>9</v>
      </c>
      <c r="I4" s="9" t="s">
        <v>8</v>
      </c>
      <c r="J4" s="4" t="s">
        <v>9</v>
      </c>
      <c r="K4" s="9" t="s">
        <v>14</v>
      </c>
    </row>
    <row r="5" spans="1:11" ht="12.75">
      <c r="A5" s="13" t="s">
        <v>11</v>
      </c>
      <c r="B5" s="14" t="s">
        <v>2</v>
      </c>
      <c r="C5" s="14" t="s">
        <v>1</v>
      </c>
      <c r="D5" s="14" t="s">
        <v>0</v>
      </c>
      <c r="E5" s="15" t="s">
        <v>3</v>
      </c>
      <c r="F5" s="14" t="s">
        <v>4</v>
      </c>
      <c r="G5" s="15" t="s">
        <v>3</v>
      </c>
      <c r="H5" s="14" t="s">
        <v>4</v>
      </c>
      <c r="I5" s="15" t="s">
        <v>15</v>
      </c>
      <c r="J5" s="14" t="s">
        <v>15</v>
      </c>
      <c r="K5" s="15" t="s">
        <v>18</v>
      </c>
    </row>
    <row r="6" spans="1:11" ht="12.75">
      <c r="A6" s="1" t="s">
        <v>12</v>
      </c>
      <c r="E6" s="9"/>
      <c r="F6" s="10"/>
      <c r="G6" s="9"/>
      <c r="H6" s="10"/>
      <c r="I6" s="7"/>
      <c r="K6" s="7"/>
    </row>
    <row r="7" spans="1:11" ht="12.75">
      <c r="A7" s="1">
        <v>136</v>
      </c>
      <c r="B7" s="4">
        <v>100</v>
      </c>
      <c r="C7" s="4">
        <v>2.8</v>
      </c>
      <c r="D7" s="4">
        <v>4</v>
      </c>
      <c r="E7" s="9">
        <v>145</v>
      </c>
      <c r="F7" s="10">
        <v>3.59</v>
      </c>
      <c r="G7" s="9">
        <v>144</v>
      </c>
      <c r="H7" s="10">
        <v>1.32</v>
      </c>
      <c r="I7" s="23">
        <f>3.32*LOG(E7/F7)</f>
        <v>5.3328281981400965</v>
      </c>
      <c r="J7" s="24">
        <f>3.32*LOG(G7/H7)</f>
        <v>6.7654580221528064</v>
      </c>
      <c r="K7" s="9">
        <v>7.5</v>
      </c>
    </row>
    <row r="8" spans="1:11" ht="12.75">
      <c r="A8" s="1">
        <v>135</v>
      </c>
      <c r="B8" s="4">
        <v>200</v>
      </c>
      <c r="C8" s="4">
        <v>2.8</v>
      </c>
      <c r="D8" s="4">
        <v>8</v>
      </c>
      <c r="E8" s="9">
        <v>146</v>
      </c>
      <c r="F8" s="4">
        <v>4.69</v>
      </c>
      <c r="G8" s="9">
        <v>145</v>
      </c>
      <c r="H8" s="4">
        <v>1.95</v>
      </c>
      <c r="I8" s="23">
        <f>3.32*LOG(E8/F8)</f>
        <v>4.957357643390254</v>
      </c>
      <c r="J8" s="24">
        <f>3.32*LOG(G8/H8)</f>
        <v>6.212826857696557</v>
      </c>
      <c r="K8" s="9">
        <v>7</v>
      </c>
    </row>
    <row r="9" spans="1:11" ht="12.75">
      <c r="A9" s="1">
        <v>132</v>
      </c>
      <c r="B9" s="4">
        <v>400</v>
      </c>
      <c r="C9" s="4">
        <v>2.8</v>
      </c>
      <c r="D9" s="4">
        <v>15</v>
      </c>
      <c r="E9" s="9">
        <v>150</v>
      </c>
      <c r="F9" s="4">
        <v>6.51</v>
      </c>
      <c r="G9" s="9">
        <v>149</v>
      </c>
      <c r="H9" s="4">
        <v>2.82</v>
      </c>
      <c r="I9" s="23">
        <f>3.32*LOG(E9/F9)</f>
        <v>4.523534098018464</v>
      </c>
      <c r="J9" s="24">
        <f>3.32*LOG(G9/H9)</f>
        <v>5.720151371508471</v>
      </c>
      <c r="K9" s="9">
        <v>6.5</v>
      </c>
    </row>
    <row r="10" spans="1:11" ht="12.75">
      <c r="A10" s="1">
        <v>133</v>
      </c>
      <c r="B10" s="4">
        <v>800</v>
      </c>
      <c r="C10" s="4">
        <v>2.8</v>
      </c>
      <c r="D10" s="4">
        <v>30</v>
      </c>
      <c r="E10" s="9">
        <v>150</v>
      </c>
      <c r="F10" s="4">
        <v>8.08</v>
      </c>
      <c r="G10" s="9">
        <v>147</v>
      </c>
      <c r="H10" s="4">
        <v>3.46</v>
      </c>
      <c r="I10" s="23">
        <f>3.32*LOG(E10/F10)</f>
        <v>4.2120172622932355</v>
      </c>
      <c r="J10" s="24">
        <f>3.32*LOG(G10/H10)</f>
        <v>5.405760903371926</v>
      </c>
      <c r="K10" s="9">
        <v>6</v>
      </c>
    </row>
    <row r="11" spans="1:11" ht="12.75">
      <c r="A11" s="1">
        <v>134</v>
      </c>
      <c r="B11" s="4">
        <v>1600</v>
      </c>
      <c r="C11" s="4">
        <v>2.8</v>
      </c>
      <c r="D11" s="4">
        <v>60</v>
      </c>
      <c r="E11" s="9">
        <v>151</v>
      </c>
      <c r="F11" s="4">
        <v>9.19</v>
      </c>
      <c r="G11" s="9">
        <v>149</v>
      </c>
      <c r="H11" s="4">
        <v>4.17</v>
      </c>
      <c r="I11" s="23">
        <f>3.32*LOG(E11/F11)</f>
        <v>4.0359959672114325</v>
      </c>
      <c r="J11" s="24">
        <f>3.32*LOG(G11/H11)</f>
        <v>5.156126708615874</v>
      </c>
      <c r="K11" s="9">
        <v>5.5</v>
      </c>
    </row>
    <row r="13" spans="1:11" ht="12.75">
      <c r="A13" s="11" t="s">
        <v>26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</row>
    <row r="14" spans="1:11" ht="12.75">
      <c r="A14" s="1">
        <v>136</v>
      </c>
      <c r="B14" s="4">
        <v>100</v>
      </c>
      <c r="C14" s="4">
        <v>2.8</v>
      </c>
      <c r="D14" s="4">
        <v>4</v>
      </c>
      <c r="E14" s="8">
        <v>147</v>
      </c>
      <c r="F14" s="10">
        <v>2.58</v>
      </c>
      <c r="G14" s="8">
        <v>146</v>
      </c>
      <c r="H14" s="10">
        <v>1.12</v>
      </c>
      <c r="I14" s="23">
        <f>3.32*LOG(E14/F14)</f>
        <v>5.82891612756602</v>
      </c>
      <c r="J14" s="24">
        <f>3.32*LOG(G14/H14)</f>
        <v>7.022247645939327</v>
      </c>
      <c r="K14" s="9">
        <v>7.5</v>
      </c>
    </row>
    <row r="15" spans="1:11" ht="12.75">
      <c r="A15" s="1">
        <v>135</v>
      </c>
      <c r="B15" s="4">
        <v>200</v>
      </c>
      <c r="C15" s="4">
        <v>2.8</v>
      </c>
      <c r="D15" s="4">
        <v>8</v>
      </c>
      <c r="E15" s="9">
        <v>148</v>
      </c>
      <c r="F15" s="4">
        <v>2.81</v>
      </c>
      <c r="G15" s="9">
        <v>148</v>
      </c>
      <c r="H15" s="4">
        <v>1.22</v>
      </c>
      <c r="I15" s="23">
        <f>3.32*LOG(E15/F15)</f>
        <v>5.715563913026393</v>
      </c>
      <c r="J15" s="24">
        <f>3.32*LOG(G15/H15)</f>
        <v>6.918554257271094</v>
      </c>
      <c r="K15" s="9">
        <v>7</v>
      </c>
    </row>
    <row r="16" spans="1:11" ht="12.75">
      <c r="A16" s="1">
        <v>132</v>
      </c>
      <c r="B16" s="4">
        <v>400</v>
      </c>
      <c r="C16" s="4">
        <v>2.8</v>
      </c>
      <c r="D16" s="4">
        <v>15</v>
      </c>
      <c r="E16" s="9">
        <v>150</v>
      </c>
      <c r="F16" s="4">
        <v>1.69</v>
      </c>
      <c r="G16" s="9">
        <v>150</v>
      </c>
      <c r="H16" s="4">
        <v>1.43</v>
      </c>
      <c r="I16" s="23">
        <f>3.32*LOG(E16/F16)</f>
        <v>6.4680391207474655</v>
      </c>
      <c r="J16" s="24">
        <f>3.32*LOG(G16/H16)</f>
        <v>6.708907335680856</v>
      </c>
      <c r="K16" s="9">
        <v>6.5</v>
      </c>
    </row>
    <row r="17" spans="1:11" ht="12.75">
      <c r="A17" s="1">
        <v>133</v>
      </c>
      <c r="B17" s="4">
        <v>800</v>
      </c>
      <c r="C17" s="4">
        <v>2.8</v>
      </c>
      <c r="D17" s="4">
        <v>30</v>
      </c>
      <c r="E17" s="9">
        <v>150</v>
      </c>
      <c r="F17" s="4">
        <v>2.48</v>
      </c>
      <c r="G17" s="9">
        <v>149</v>
      </c>
      <c r="H17" s="4">
        <v>1.62</v>
      </c>
      <c r="I17" s="23">
        <f>3.32*LOG(E17/F17)</f>
        <v>5.9150433997218235</v>
      </c>
      <c r="J17" s="24">
        <f>3.32*LOG(G17/H17)</f>
        <v>6.519388562847214</v>
      </c>
      <c r="K17" s="9">
        <v>6</v>
      </c>
    </row>
    <row r="18" spans="1:11" ht="12.75">
      <c r="A18" s="1">
        <v>134</v>
      </c>
      <c r="B18" s="4">
        <v>1600</v>
      </c>
      <c r="C18" s="4">
        <v>2.8</v>
      </c>
      <c r="D18" s="4">
        <v>60</v>
      </c>
      <c r="E18" s="9">
        <v>151</v>
      </c>
      <c r="F18" s="4">
        <v>2.25</v>
      </c>
      <c r="G18" s="9">
        <v>151</v>
      </c>
      <c r="H18" s="4">
        <v>1.81</v>
      </c>
      <c r="I18" s="23">
        <f>3.32*LOG(E18/F18)</f>
        <v>6.064957504883599</v>
      </c>
      <c r="J18" s="24">
        <f>3.32*LOG(G18/H18)</f>
        <v>6.37871059644763</v>
      </c>
      <c r="K18" s="9">
        <v>5.5</v>
      </c>
    </row>
  </sheetData>
  <printOptions/>
  <pageMargins left="0.75" right="0.75" top="1" bottom="1" header="0.5" footer="0.5"/>
  <pageSetup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N67"/>
  <sheetViews>
    <sheetView workbookViewId="0" topLeftCell="A1">
      <selection activeCell="A2" sqref="A2:N15"/>
    </sheetView>
  </sheetViews>
  <sheetFormatPr defaultColWidth="9.140625" defaultRowHeight="12.75"/>
  <sheetData>
    <row r="2" spans="1:7" ht="12.75">
      <c r="A2" s="5" t="s">
        <v>13</v>
      </c>
      <c r="C2" s="6" t="s">
        <v>20</v>
      </c>
      <c r="D2" s="6" t="s">
        <v>7</v>
      </c>
      <c r="G2" t="s">
        <v>22</v>
      </c>
    </row>
    <row r="3" spans="1:14" ht="12.75">
      <c r="A3" s="1"/>
      <c r="M3" s="9" t="s">
        <v>3</v>
      </c>
      <c r="N3" s="4" t="s">
        <v>14</v>
      </c>
    </row>
    <row r="4" spans="1:14" ht="12.75">
      <c r="A4" s="1"/>
      <c r="E4" s="9" t="s">
        <v>8</v>
      </c>
      <c r="F4" s="10" t="s">
        <v>8</v>
      </c>
      <c r="G4" s="9" t="s">
        <v>9</v>
      </c>
      <c r="H4" s="10" t="s">
        <v>9</v>
      </c>
      <c r="I4" s="9" t="s">
        <v>8</v>
      </c>
      <c r="J4" s="9" t="s">
        <v>8</v>
      </c>
      <c r="K4" s="9" t="s">
        <v>8</v>
      </c>
      <c r="L4" s="4" t="s">
        <v>9</v>
      </c>
      <c r="M4" s="16" t="s">
        <v>17</v>
      </c>
      <c r="N4" s="4" t="s">
        <v>19</v>
      </c>
    </row>
    <row r="5" spans="1:14" ht="12.75">
      <c r="A5" s="13" t="s">
        <v>11</v>
      </c>
      <c r="B5" s="11" t="s">
        <v>10</v>
      </c>
      <c r="C5" s="14" t="s">
        <v>1</v>
      </c>
      <c r="D5" s="14" t="s">
        <v>0</v>
      </c>
      <c r="E5" s="15" t="s">
        <v>3</v>
      </c>
      <c r="F5" s="14" t="s">
        <v>4</v>
      </c>
      <c r="G5" s="15" t="s">
        <v>3</v>
      </c>
      <c r="H5" s="14" t="s">
        <v>4</v>
      </c>
      <c r="I5" s="15" t="s">
        <v>16</v>
      </c>
      <c r="J5" s="15" t="s">
        <v>37</v>
      </c>
      <c r="K5" s="15" t="s">
        <v>15</v>
      </c>
      <c r="L5" s="14" t="s">
        <v>15</v>
      </c>
      <c r="M5" s="21">
        <v>0.7</v>
      </c>
      <c r="N5" s="22">
        <v>1</v>
      </c>
    </row>
    <row r="6" spans="1:14" ht="12.75">
      <c r="A6" s="1"/>
      <c r="E6" s="9"/>
      <c r="F6" s="10"/>
      <c r="G6" s="9"/>
      <c r="H6" s="10"/>
      <c r="I6" s="7"/>
      <c r="J6" s="7"/>
      <c r="K6" s="7"/>
      <c r="M6" s="7"/>
      <c r="N6" s="12"/>
    </row>
    <row r="7" spans="1:14" ht="12.75">
      <c r="A7" s="1">
        <v>180</v>
      </c>
      <c r="B7" s="4">
        <v>3</v>
      </c>
      <c r="C7" s="4">
        <v>2.8</v>
      </c>
      <c r="D7" s="4">
        <v>2</v>
      </c>
      <c r="E7" s="9">
        <v>254.94</v>
      </c>
      <c r="F7" s="10">
        <v>0.24</v>
      </c>
      <c r="G7" s="9">
        <v>254.96</v>
      </c>
      <c r="H7" s="10">
        <v>0.19</v>
      </c>
      <c r="I7" s="27">
        <f>3.32*LOG(E7)</f>
        <v>7.9893740984908845</v>
      </c>
      <c r="J7" s="27">
        <f>3.32*LOG(F7)</f>
        <v>-2.0576986775174677</v>
      </c>
      <c r="K7" s="23">
        <f>3.32*LOG(E7/F7)</f>
        <v>10.047072776008351</v>
      </c>
      <c r="L7" s="24">
        <f>3.32*LOG(G7/H7)</f>
        <v>10.384025252382653</v>
      </c>
      <c r="M7" s="9">
        <f>M$5*B7+7.5</f>
        <v>9.6</v>
      </c>
      <c r="N7" s="10">
        <f>N$5*B7+5</f>
        <v>8</v>
      </c>
    </row>
    <row r="8" spans="1:14" ht="12.75">
      <c r="A8" s="1">
        <v>179</v>
      </c>
      <c r="B8" s="4">
        <v>2</v>
      </c>
      <c r="C8" s="4">
        <v>2.8</v>
      </c>
      <c r="D8" s="4">
        <v>4</v>
      </c>
      <c r="E8" s="9">
        <v>240.73</v>
      </c>
      <c r="F8" s="10">
        <v>3.61</v>
      </c>
      <c r="G8" s="9">
        <v>239.05</v>
      </c>
      <c r="H8" s="10">
        <v>1.28</v>
      </c>
      <c r="I8" s="27">
        <f aca="true" t="shared" si="0" ref="I8:I15">3.32*LOG(E8)</f>
        <v>7.906680316576417</v>
      </c>
      <c r="J8" s="27">
        <f aca="true" t="shared" si="1" ref="J8:J15">3.32*LOG(F8)</f>
        <v>1.8509239103267843</v>
      </c>
      <c r="K8" s="23">
        <f aca="true" t="shared" si="2" ref="K8:K15">3.32*LOG(E8/F8)</f>
        <v>6.055756406249633</v>
      </c>
      <c r="L8" s="24">
        <f aca="true" t="shared" si="3" ref="L8:L15">3.32*LOG(G8/H8)</f>
        <v>7.540645544234679</v>
      </c>
      <c r="M8" s="9">
        <f aca="true" t="shared" si="4" ref="M8:M15">M$5*B8+7.5</f>
        <v>8.9</v>
      </c>
      <c r="N8" s="10">
        <f aca="true" t="shared" si="5" ref="N8:N15">N$5*B8+5</f>
        <v>7</v>
      </c>
    </row>
    <row r="9" spans="1:14" ht="12.75">
      <c r="A9" s="1">
        <v>178</v>
      </c>
      <c r="B9" s="4">
        <v>1</v>
      </c>
      <c r="C9" s="4">
        <v>2.8</v>
      </c>
      <c r="D9" s="4">
        <v>8</v>
      </c>
      <c r="E9" s="9">
        <v>196</v>
      </c>
      <c r="F9" s="10">
        <v>5.08</v>
      </c>
      <c r="G9" s="9">
        <v>194.11</v>
      </c>
      <c r="H9" s="10">
        <v>2.19</v>
      </c>
      <c r="I9" s="27">
        <f t="shared" si="0"/>
        <v>7.6102901569035</v>
      </c>
      <c r="J9" s="27">
        <f t="shared" si="1"/>
        <v>2.343467524782612</v>
      </c>
      <c r="K9" s="23">
        <f t="shared" si="2"/>
        <v>5.266822632120888</v>
      </c>
      <c r="L9" s="24">
        <f t="shared" si="3"/>
        <v>6.46604459857664</v>
      </c>
      <c r="M9" s="9">
        <f t="shared" si="4"/>
        <v>8.2</v>
      </c>
      <c r="N9" s="10">
        <f t="shared" si="5"/>
        <v>6</v>
      </c>
    </row>
    <row r="10" spans="1:14" ht="12.75">
      <c r="A10" s="17">
        <v>172</v>
      </c>
      <c r="B10" s="18">
        <v>0</v>
      </c>
      <c r="C10" s="18">
        <v>2.8</v>
      </c>
      <c r="D10" s="18">
        <v>15</v>
      </c>
      <c r="E10" s="19">
        <v>140.22</v>
      </c>
      <c r="F10" s="20">
        <v>7.38</v>
      </c>
      <c r="G10" s="19">
        <v>138.22</v>
      </c>
      <c r="H10" s="20">
        <v>3.45</v>
      </c>
      <c r="I10" s="28">
        <f t="shared" si="0"/>
        <v>7.127409076415889</v>
      </c>
      <c r="J10" s="27">
        <f t="shared" si="1"/>
        <v>2.881947121252498</v>
      </c>
      <c r="K10" s="25">
        <f t="shared" si="2"/>
        <v>4.245461955163392</v>
      </c>
      <c r="L10" s="26">
        <f t="shared" si="3"/>
        <v>5.321135954618123</v>
      </c>
      <c r="M10" s="9">
        <f t="shared" si="4"/>
        <v>7.5</v>
      </c>
      <c r="N10" s="10">
        <f t="shared" si="5"/>
        <v>5</v>
      </c>
    </row>
    <row r="11" spans="1:14" ht="12.75">
      <c r="A11" s="1">
        <v>173</v>
      </c>
      <c r="B11" s="4">
        <v>-1</v>
      </c>
      <c r="C11" s="4">
        <v>2.8</v>
      </c>
      <c r="D11" s="4">
        <v>30</v>
      </c>
      <c r="E11" s="9">
        <v>89.69</v>
      </c>
      <c r="F11" s="10">
        <v>8.55</v>
      </c>
      <c r="G11" s="9">
        <v>87.3</v>
      </c>
      <c r="H11" s="10">
        <v>3.9</v>
      </c>
      <c r="I11" s="27">
        <f t="shared" si="0"/>
        <v>6.4831101597294625</v>
      </c>
      <c r="J11" s="27">
        <f t="shared" si="1"/>
        <v>3.094127500897533</v>
      </c>
      <c r="K11" s="23">
        <f t="shared" si="2"/>
        <v>3.3889826588319294</v>
      </c>
      <c r="L11" s="24">
        <f t="shared" si="3"/>
        <v>4.4818327937745135</v>
      </c>
      <c r="M11" s="9">
        <f t="shared" si="4"/>
        <v>6.8</v>
      </c>
      <c r="N11" s="10">
        <f t="shared" si="5"/>
        <v>4</v>
      </c>
    </row>
    <row r="12" spans="1:14" ht="12.75">
      <c r="A12" s="1">
        <v>174</v>
      </c>
      <c r="B12" s="4">
        <v>-2</v>
      </c>
      <c r="C12" s="4">
        <v>2.8</v>
      </c>
      <c r="D12" s="4">
        <v>60</v>
      </c>
      <c r="E12" s="9">
        <v>55.06</v>
      </c>
      <c r="F12" s="10">
        <v>9.65</v>
      </c>
      <c r="G12" s="9">
        <v>52.56</v>
      </c>
      <c r="H12" s="10">
        <v>4.43</v>
      </c>
      <c r="I12" s="27">
        <f t="shared" si="0"/>
        <v>5.779576207430274</v>
      </c>
      <c r="J12" s="27">
        <f t="shared" si="1"/>
        <v>3.268630680301391</v>
      </c>
      <c r="K12" s="23">
        <f t="shared" si="2"/>
        <v>2.5109455271288823</v>
      </c>
      <c r="L12" s="24">
        <f t="shared" si="3"/>
        <v>3.566515412691134</v>
      </c>
      <c r="M12" s="9">
        <f t="shared" si="4"/>
        <v>6.1</v>
      </c>
      <c r="N12" s="10">
        <f t="shared" si="5"/>
        <v>3</v>
      </c>
    </row>
    <row r="13" spans="1:14" ht="12.75">
      <c r="A13" s="1">
        <v>175</v>
      </c>
      <c r="B13" s="4">
        <v>-3</v>
      </c>
      <c r="C13" s="4">
        <v>2.8</v>
      </c>
      <c r="D13" s="4">
        <v>125</v>
      </c>
      <c r="E13" s="9">
        <v>29.16</v>
      </c>
      <c r="F13" s="10">
        <v>10.12</v>
      </c>
      <c r="G13" s="9">
        <v>28.07</v>
      </c>
      <c r="H13" s="10">
        <v>4.77</v>
      </c>
      <c r="I13" s="27">
        <f t="shared" si="0"/>
        <v>4.863094565224511</v>
      </c>
      <c r="J13" s="27">
        <f t="shared" si="1"/>
        <v>3.3371993015125505</v>
      </c>
      <c r="K13" s="23">
        <f t="shared" si="2"/>
        <v>1.5258952637119603</v>
      </c>
      <c r="L13" s="24">
        <f t="shared" si="3"/>
        <v>2.5554837915331596</v>
      </c>
      <c r="M13" s="9">
        <f t="shared" si="4"/>
        <v>5.4</v>
      </c>
      <c r="N13" s="10">
        <f t="shared" si="5"/>
        <v>2</v>
      </c>
    </row>
    <row r="14" spans="1:14" ht="12.75">
      <c r="A14" s="1">
        <v>176</v>
      </c>
      <c r="B14" s="4">
        <v>-4</v>
      </c>
      <c r="C14" s="4">
        <v>2.8</v>
      </c>
      <c r="D14" s="4">
        <v>250</v>
      </c>
      <c r="E14" s="9">
        <v>13.74</v>
      </c>
      <c r="F14" s="10">
        <v>9.08</v>
      </c>
      <c r="G14" s="9">
        <v>13.1</v>
      </c>
      <c r="H14" s="10">
        <v>4.71</v>
      </c>
      <c r="I14" s="27">
        <f t="shared" si="0"/>
        <v>3.7781159526421244</v>
      </c>
      <c r="J14" s="27">
        <f t="shared" si="1"/>
        <v>3.1808450170900024</v>
      </c>
      <c r="K14" s="23">
        <f t="shared" si="2"/>
        <v>0.5972709355521225</v>
      </c>
      <c r="L14" s="24">
        <f t="shared" si="3"/>
        <v>1.4749112899092018</v>
      </c>
      <c r="M14" s="9">
        <f t="shared" si="4"/>
        <v>4.7</v>
      </c>
      <c r="N14" s="10">
        <f t="shared" si="5"/>
        <v>1</v>
      </c>
    </row>
    <row r="15" spans="1:14" ht="12.75">
      <c r="A15" s="1">
        <v>177</v>
      </c>
      <c r="B15" s="4">
        <v>-5</v>
      </c>
      <c r="C15" s="4">
        <v>2.8</v>
      </c>
      <c r="D15" s="4">
        <v>500</v>
      </c>
      <c r="E15" s="9">
        <v>4.94</v>
      </c>
      <c r="F15" s="10">
        <v>6.98</v>
      </c>
      <c r="G15" s="9">
        <v>3.71</v>
      </c>
      <c r="H15" s="10">
        <v>3.24</v>
      </c>
      <c r="I15" s="27">
        <f t="shared" si="0"/>
        <v>2.3031734704265077</v>
      </c>
      <c r="J15" s="27">
        <f t="shared" si="1"/>
        <v>2.801600003108895</v>
      </c>
      <c r="K15" s="23">
        <f t="shared" si="2"/>
        <v>-0.49842653268238696</v>
      </c>
      <c r="L15" s="24">
        <f t="shared" si="3"/>
        <v>0.19531194603599997</v>
      </c>
      <c r="M15" s="9">
        <f t="shared" si="4"/>
        <v>4</v>
      </c>
      <c r="N15" s="10">
        <f t="shared" si="5"/>
        <v>0</v>
      </c>
    </row>
    <row r="16" spans="1:12" ht="12.75">
      <c r="A16" s="1"/>
      <c r="B16" s="4"/>
      <c r="C16" s="4"/>
      <c r="D16" s="4"/>
      <c r="I16" s="2"/>
      <c r="J16" s="2"/>
      <c r="K16" s="3"/>
      <c r="L16" s="2"/>
    </row>
    <row r="17" spans="1:12" ht="12.75">
      <c r="A17" s="1"/>
      <c r="B17" s="4"/>
      <c r="C17" s="4"/>
      <c r="D17" s="4"/>
      <c r="I17" s="2"/>
      <c r="J17" s="2"/>
      <c r="K17" s="3"/>
      <c r="L17" s="2"/>
    </row>
    <row r="18" spans="1:11" ht="12.75">
      <c r="A18" s="1"/>
      <c r="I18" s="2"/>
      <c r="J18" s="2"/>
      <c r="K18" s="3"/>
    </row>
    <row r="19" ht="12.75">
      <c r="A19" s="1"/>
    </row>
    <row r="20" ht="12.75">
      <c r="A20" s="1"/>
    </row>
    <row r="21" ht="12.75">
      <c r="A21" s="1"/>
    </row>
    <row r="22" ht="12.75">
      <c r="A22" s="1"/>
    </row>
    <row r="23" ht="12.75">
      <c r="A23" s="1"/>
    </row>
    <row r="24" ht="12.75">
      <c r="A24" s="1"/>
    </row>
    <row r="25" ht="12.75">
      <c r="A25" s="1"/>
    </row>
    <row r="26" ht="12.75">
      <c r="A26" s="1"/>
    </row>
    <row r="27" ht="12.75">
      <c r="A27" s="1"/>
    </row>
    <row r="28" ht="12.75">
      <c r="A28" s="1"/>
    </row>
    <row r="29" ht="12.75">
      <c r="A29" s="1"/>
    </row>
    <row r="30" ht="12.75">
      <c r="A30" s="1"/>
    </row>
    <row r="31" ht="12.75">
      <c r="A31" s="1"/>
    </row>
    <row r="32" ht="12.75">
      <c r="A32" s="1"/>
    </row>
    <row r="33" ht="12.75">
      <c r="A33" s="1"/>
    </row>
    <row r="34" ht="12.75">
      <c r="A34" s="1"/>
    </row>
    <row r="35" ht="12.75">
      <c r="A35" s="1"/>
    </row>
    <row r="36" ht="12.75">
      <c r="A36" s="1"/>
    </row>
    <row r="37" ht="12.75">
      <c r="A37" s="1"/>
    </row>
    <row r="38" ht="12.75">
      <c r="A38" s="1"/>
    </row>
    <row r="39" ht="12.75">
      <c r="A39" s="1"/>
    </row>
    <row r="40" ht="12.75">
      <c r="A40" s="1"/>
    </row>
    <row r="41" spans="1:5" ht="12.75">
      <c r="A41" s="1"/>
      <c r="B41" s="5" t="s">
        <v>13</v>
      </c>
      <c r="D41" s="6" t="s">
        <v>20</v>
      </c>
      <c r="E41" s="6" t="s">
        <v>7</v>
      </c>
    </row>
    <row r="42" ht="12.75">
      <c r="A42" s="1"/>
    </row>
    <row r="43" ht="12.75">
      <c r="A43" s="1"/>
    </row>
    <row r="44" ht="12.75">
      <c r="A44" s="1"/>
    </row>
    <row r="45" ht="12.75">
      <c r="A45" s="1"/>
    </row>
    <row r="46" ht="12.75">
      <c r="A46" s="1"/>
    </row>
    <row r="47" ht="12.75">
      <c r="A47" s="1"/>
    </row>
    <row r="48" ht="12.75">
      <c r="A48" s="1"/>
    </row>
    <row r="49" ht="12.75">
      <c r="A49" s="1"/>
    </row>
    <row r="50" ht="12.75">
      <c r="A50" s="1"/>
    </row>
    <row r="51" ht="12.75">
      <c r="A51" s="1"/>
    </row>
    <row r="52" ht="12.75">
      <c r="A52" s="1"/>
    </row>
    <row r="53" ht="12.75">
      <c r="A53" s="1"/>
    </row>
    <row r="54" ht="12.75">
      <c r="A54" s="1"/>
    </row>
    <row r="55" ht="12.75">
      <c r="A55" s="1"/>
    </row>
    <row r="56" ht="12.75">
      <c r="A56" s="1"/>
    </row>
    <row r="57" ht="12.75">
      <c r="A57" s="1"/>
    </row>
    <row r="58" ht="12.75">
      <c r="A58" s="1"/>
    </row>
    <row r="59" ht="12.75">
      <c r="A59" s="1"/>
    </row>
    <row r="60" ht="12.75">
      <c r="A60" s="1"/>
    </row>
    <row r="61" ht="12.75">
      <c r="A61" s="1"/>
    </row>
    <row r="62" ht="12.75">
      <c r="A62" s="1"/>
    </row>
    <row r="63" ht="12.75">
      <c r="A63" s="1"/>
    </row>
    <row r="64" ht="12.75">
      <c r="A64" s="1"/>
    </row>
    <row r="65" ht="12.75">
      <c r="A65" s="1"/>
    </row>
    <row r="66" ht="12.75">
      <c r="A66" s="1"/>
    </row>
    <row r="67" ht="12.75">
      <c r="A67" s="1"/>
    </row>
  </sheetData>
  <printOptions/>
  <pageMargins left="0.75" right="0.75" top="1" bottom="1" header="0.5" footer="0.5"/>
  <pageSetup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K18"/>
  <sheetViews>
    <sheetView workbookViewId="0" topLeftCell="A1">
      <selection activeCell="A3" sqref="A3"/>
    </sheetView>
  </sheetViews>
  <sheetFormatPr defaultColWidth="9.140625" defaultRowHeight="12.75"/>
  <sheetData>
    <row r="2" spans="1:7" ht="12.75">
      <c r="A2" s="5" t="s">
        <v>29</v>
      </c>
      <c r="C2" s="6" t="s">
        <v>20</v>
      </c>
      <c r="D2" s="6" t="s">
        <v>27</v>
      </c>
      <c r="G2" t="s">
        <v>22</v>
      </c>
    </row>
    <row r="3" ht="12.75">
      <c r="A3" s="1"/>
    </row>
    <row r="4" spans="1:11" ht="12.75">
      <c r="A4" s="1"/>
      <c r="E4" s="9" t="s">
        <v>8</v>
      </c>
      <c r="F4" s="10" t="s">
        <v>8</v>
      </c>
      <c r="G4" s="9" t="s">
        <v>9</v>
      </c>
      <c r="H4" s="10" t="s">
        <v>9</v>
      </c>
      <c r="I4" s="9" t="s">
        <v>8</v>
      </c>
      <c r="J4" s="4" t="s">
        <v>9</v>
      </c>
      <c r="K4" s="9" t="s">
        <v>14</v>
      </c>
    </row>
    <row r="5" spans="1:11" ht="12.75">
      <c r="A5" s="13" t="s">
        <v>11</v>
      </c>
      <c r="B5" s="14" t="s">
        <v>2</v>
      </c>
      <c r="C5" s="14" t="s">
        <v>1</v>
      </c>
      <c r="D5" s="14" t="s">
        <v>0</v>
      </c>
      <c r="E5" s="15" t="s">
        <v>3</v>
      </c>
      <c r="F5" s="14" t="s">
        <v>4</v>
      </c>
      <c r="G5" s="15" t="s">
        <v>3</v>
      </c>
      <c r="H5" s="14" t="s">
        <v>4</v>
      </c>
      <c r="I5" s="15" t="s">
        <v>15</v>
      </c>
      <c r="J5" s="14" t="s">
        <v>15</v>
      </c>
      <c r="K5" s="15" t="s">
        <v>18</v>
      </c>
    </row>
    <row r="6" spans="1:11" ht="12.75">
      <c r="A6" s="1"/>
      <c r="E6" s="9"/>
      <c r="F6" s="10"/>
      <c r="G6" s="9"/>
      <c r="H6" s="10"/>
      <c r="I6" s="7"/>
      <c r="K6" s="7"/>
    </row>
    <row r="7" spans="1:11" ht="12.75">
      <c r="A7" s="1">
        <v>186</v>
      </c>
      <c r="B7" s="4">
        <v>100</v>
      </c>
      <c r="C7" s="4">
        <v>2.8</v>
      </c>
      <c r="D7" s="4">
        <v>4</v>
      </c>
      <c r="E7" s="9">
        <v>141</v>
      </c>
      <c r="F7" s="10">
        <v>5.29</v>
      </c>
      <c r="G7" s="9">
        <v>142</v>
      </c>
      <c r="H7" s="10">
        <v>1.52</v>
      </c>
      <c r="I7" s="23">
        <f>3.32*LOG(E7/F7)</f>
        <v>4.733534622859045</v>
      </c>
      <c r="J7" s="24">
        <f>3.32*LOG(G7/H7)</f>
        <v>6.541876591375102</v>
      </c>
      <c r="K7" s="9">
        <v>7.5</v>
      </c>
    </row>
    <row r="8" spans="1:11" ht="12.75">
      <c r="A8" s="1">
        <v>185</v>
      </c>
      <c r="B8" s="4">
        <v>200</v>
      </c>
      <c r="C8" s="4">
        <v>2.8</v>
      </c>
      <c r="D8" s="4">
        <v>8</v>
      </c>
      <c r="E8" s="9">
        <v>142</v>
      </c>
      <c r="F8" s="4">
        <v>5.55</v>
      </c>
      <c r="G8" s="9">
        <v>143</v>
      </c>
      <c r="H8" s="4">
        <v>2.15</v>
      </c>
      <c r="I8" s="23">
        <f>3.32*LOG(E8/F8)</f>
        <v>4.674544599384462</v>
      </c>
      <c r="J8" s="24">
        <f>3.32*LOG(G8/H8)</f>
        <v>6.0520199574641955</v>
      </c>
      <c r="K8" s="9">
        <v>7</v>
      </c>
    </row>
    <row r="9" spans="1:11" ht="12.75">
      <c r="A9" s="1">
        <v>182</v>
      </c>
      <c r="B9" s="4">
        <v>400</v>
      </c>
      <c r="C9" s="4">
        <v>2.8</v>
      </c>
      <c r="D9" s="4">
        <v>15</v>
      </c>
      <c r="E9" s="9">
        <v>145</v>
      </c>
      <c r="F9" s="4">
        <v>7.34</v>
      </c>
      <c r="G9" s="9">
        <v>143</v>
      </c>
      <c r="H9" s="4">
        <v>3.19</v>
      </c>
      <c r="I9" s="23">
        <f>3.32*LOG(E9/F9)</f>
        <v>4.301630848498762</v>
      </c>
      <c r="J9" s="24">
        <f>3.32*LOG(G9/H9)</f>
        <v>5.483130576634164</v>
      </c>
      <c r="K9" s="9">
        <v>6.5</v>
      </c>
    </row>
    <row r="10" spans="1:11" ht="12.75">
      <c r="A10" s="1">
        <v>183</v>
      </c>
      <c r="B10" s="4">
        <v>800</v>
      </c>
      <c r="C10" s="4">
        <v>2.8</v>
      </c>
      <c r="D10" s="4">
        <v>30</v>
      </c>
      <c r="E10" s="9">
        <v>144</v>
      </c>
      <c r="F10" s="4">
        <v>10.77</v>
      </c>
      <c r="G10" s="9">
        <v>142</v>
      </c>
      <c r="H10" s="4">
        <v>4.75</v>
      </c>
      <c r="I10" s="23">
        <f>3.32*LOG(E10/F10)</f>
        <v>3.7388073388069296</v>
      </c>
      <c r="J10" s="24">
        <f>3.32*LOG(G10/H10)</f>
        <v>4.89897451939719</v>
      </c>
      <c r="K10" s="9">
        <v>6</v>
      </c>
    </row>
    <row r="11" spans="1:11" ht="12.75">
      <c r="A11" s="1">
        <v>184</v>
      </c>
      <c r="B11" s="4">
        <v>1600</v>
      </c>
      <c r="C11" s="4">
        <v>2.8</v>
      </c>
      <c r="D11" s="4">
        <v>60</v>
      </c>
      <c r="E11" s="9">
        <v>147</v>
      </c>
      <c r="F11" s="4">
        <v>15.96</v>
      </c>
      <c r="G11" s="9">
        <v>143</v>
      </c>
      <c r="H11" s="4">
        <v>7.27</v>
      </c>
      <c r="I11" s="23">
        <f>3.32*LOG(E11/F11)</f>
        <v>3.201424366475105</v>
      </c>
      <c r="J11" s="24">
        <f>3.32*LOG(G11/H11)</f>
        <v>4.295421400331999</v>
      </c>
      <c r="K11" s="9">
        <v>5.5</v>
      </c>
    </row>
    <row r="13" spans="1:11" ht="12.75">
      <c r="A13" s="11" t="s">
        <v>26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</row>
    <row r="14" spans="1:11" ht="12.75">
      <c r="A14" s="1">
        <v>186</v>
      </c>
      <c r="B14" s="4">
        <v>100</v>
      </c>
      <c r="C14" s="4">
        <v>2.8</v>
      </c>
      <c r="D14" s="4">
        <v>4</v>
      </c>
      <c r="E14" s="8">
        <v>140</v>
      </c>
      <c r="F14" s="10">
        <v>4.43</v>
      </c>
      <c r="G14" s="8">
        <v>142</v>
      </c>
      <c r="H14" s="10">
        <v>1.16</v>
      </c>
      <c r="I14" s="23">
        <f>3.32*LOG(E14/F14)</f>
        <v>4.979084707391159</v>
      </c>
      <c r="J14" s="24">
        <f>3.32*LOG(G14/H14)</f>
        <v>6.931596779118379</v>
      </c>
      <c r="K14" s="9">
        <v>7.5</v>
      </c>
    </row>
    <row r="15" spans="1:11" ht="12.75">
      <c r="A15" s="1">
        <v>185</v>
      </c>
      <c r="B15" s="4">
        <v>200</v>
      </c>
      <c r="C15" s="4">
        <v>2.8</v>
      </c>
      <c r="D15" s="4">
        <v>8</v>
      </c>
      <c r="E15" s="9">
        <v>144</v>
      </c>
      <c r="F15" s="4">
        <v>4.31</v>
      </c>
      <c r="G15" s="9">
        <v>143</v>
      </c>
      <c r="H15" s="4">
        <v>1.81</v>
      </c>
      <c r="I15" s="23">
        <f>3.32*LOG(E15/F15)</f>
        <v>5.0592989368226</v>
      </c>
      <c r="J15" s="24">
        <f>3.32*LOG(G15/H15)</f>
        <v>6.3002227758183125</v>
      </c>
      <c r="K15" s="9">
        <v>7</v>
      </c>
    </row>
    <row r="16" spans="1:11" ht="12.75">
      <c r="A16" s="1">
        <v>182</v>
      </c>
      <c r="B16" s="4">
        <v>400</v>
      </c>
      <c r="C16" s="4">
        <v>2.8</v>
      </c>
      <c r="D16" s="4">
        <v>15</v>
      </c>
      <c r="E16" s="9">
        <v>144</v>
      </c>
      <c r="F16" s="4">
        <v>2.6</v>
      </c>
      <c r="G16" s="9">
        <v>144</v>
      </c>
      <c r="H16" s="4">
        <v>1.83</v>
      </c>
      <c r="I16" s="23">
        <f>3.32*LOG(E16/F16)</f>
        <v>5.788051958493113</v>
      </c>
      <c r="J16" s="24">
        <f>3.32*LOG(G16/H16)</f>
        <v>6.294425855851203</v>
      </c>
      <c r="K16" s="9">
        <v>6.5</v>
      </c>
    </row>
    <row r="17" spans="1:11" ht="12.75">
      <c r="A17" s="1">
        <v>183</v>
      </c>
      <c r="B17" s="4">
        <v>800</v>
      </c>
      <c r="C17" s="4">
        <v>2.8</v>
      </c>
      <c r="D17" s="4">
        <v>30</v>
      </c>
      <c r="E17" s="9">
        <v>143</v>
      </c>
      <c r="F17" s="4">
        <v>3.41</v>
      </c>
      <c r="G17" s="9">
        <v>143</v>
      </c>
      <c r="H17" s="4">
        <v>2.27</v>
      </c>
      <c r="I17" s="23">
        <f>3.32*LOG(E17/F17)</f>
        <v>5.386971106128913</v>
      </c>
      <c r="J17" s="24">
        <f>3.32*LOG(G17/H17)</f>
        <v>5.973709798502838</v>
      </c>
      <c r="K17" s="9">
        <v>6</v>
      </c>
    </row>
    <row r="18" spans="1:11" ht="12.75">
      <c r="A18" s="1">
        <v>184</v>
      </c>
      <c r="B18" s="4">
        <v>1600</v>
      </c>
      <c r="C18" s="4">
        <v>2.8</v>
      </c>
      <c r="D18" s="4">
        <v>60</v>
      </c>
      <c r="E18" s="9">
        <v>146</v>
      </c>
      <c r="F18" s="4">
        <v>3.99</v>
      </c>
      <c r="G18" s="9">
        <v>145</v>
      </c>
      <c r="H18" s="4">
        <v>2.69</v>
      </c>
      <c r="I18" s="23">
        <f>3.32*LOG(E18/F18)</f>
        <v>5.1904214675243265</v>
      </c>
      <c r="J18" s="24">
        <f>3.32*LOG(G18/H18)</f>
        <v>5.748964197812122</v>
      </c>
      <c r="K18" s="9">
        <v>5.5</v>
      </c>
    </row>
  </sheetData>
  <printOptions/>
  <pageMargins left="0.75" right="0.75" top="1" bottom="1" header="0.5" footer="0.5"/>
  <pageSetup orientation="landscape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M67"/>
  <sheetViews>
    <sheetView workbookViewId="0" topLeftCell="A1">
      <selection activeCell="G2" sqref="G2"/>
    </sheetView>
  </sheetViews>
  <sheetFormatPr defaultColWidth="9.140625" defaultRowHeight="12.75"/>
  <sheetData>
    <row r="2" spans="1:7" ht="12.75">
      <c r="A2" s="5" t="s">
        <v>13</v>
      </c>
      <c r="C2" s="6" t="s">
        <v>21</v>
      </c>
      <c r="D2" s="6" t="s">
        <v>7</v>
      </c>
      <c r="G2" t="s">
        <v>23</v>
      </c>
    </row>
    <row r="3" spans="1:13" ht="12.75">
      <c r="A3" s="1"/>
      <c r="L3" s="9" t="s">
        <v>3</v>
      </c>
      <c r="M3" s="4" t="s">
        <v>14</v>
      </c>
    </row>
    <row r="4" spans="1:13" ht="12.75">
      <c r="A4" s="1"/>
      <c r="E4" s="9" t="s">
        <v>8</v>
      </c>
      <c r="F4" s="10" t="s">
        <v>8</v>
      </c>
      <c r="G4" s="9" t="s">
        <v>9</v>
      </c>
      <c r="H4" s="10" t="s">
        <v>9</v>
      </c>
      <c r="I4" s="9" t="s">
        <v>8</v>
      </c>
      <c r="J4" s="9" t="s">
        <v>8</v>
      </c>
      <c r="K4" s="4" t="s">
        <v>9</v>
      </c>
      <c r="L4" s="16" t="s">
        <v>17</v>
      </c>
      <c r="M4" s="4" t="s">
        <v>19</v>
      </c>
    </row>
    <row r="5" spans="1:13" ht="12.75">
      <c r="A5" s="13" t="s">
        <v>11</v>
      </c>
      <c r="B5" s="11" t="s">
        <v>10</v>
      </c>
      <c r="C5" s="14" t="s">
        <v>1</v>
      </c>
      <c r="D5" s="14" t="s">
        <v>0</v>
      </c>
      <c r="E5" s="15" t="s">
        <v>3</v>
      </c>
      <c r="F5" s="14" t="s">
        <v>4</v>
      </c>
      <c r="G5" s="15" t="s">
        <v>3</v>
      </c>
      <c r="H5" s="14" t="s">
        <v>4</v>
      </c>
      <c r="I5" s="15" t="s">
        <v>16</v>
      </c>
      <c r="J5" s="15" t="s">
        <v>15</v>
      </c>
      <c r="K5" s="14" t="s">
        <v>15</v>
      </c>
      <c r="L5" s="21">
        <v>0.7</v>
      </c>
      <c r="M5" s="22">
        <v>1</v>
      </c>
    </row>
    <row r="6" spans="1:13" ht="12.75">
      <c r="A6" s="1"/>
      <c r="E6" s="9"/>
      <c r="F6" s="10"/>
      <c r="G6" s="9"/>
      <c r="H6" s="10"/>
      <c r="I6" s="7"/>
      <c r="J6" s="7"/>
      <c r="L6" s="7"/>
      <c r="M6" s="12"/>
    </row>
    <row r="7" spans="1:13" ht="12.75">
      <c r="A7" s="1">
        <v>326</v>
      </c>
      <c r="B7" s="4">
        <v>3</v>
      </c>
      <c r="C7" s="4">
        <v>2.8</v>
      </c>
      <c r="D7" s="4">
        <v>2</v>
      </c>
      <c r="E7" s="9">
        <v>254.96</v>
      </c>
      <c r="F7" s="10">
        <v>0.21</v>
      </c>
      <c r="G7" s="9">
        <v>255</v>
      </c>
      <c r="H7" s="10">
        <v>0.02</v>
      </c>
      <c r="I7" s="27">
        <f>3.32*LOG(E7)</f>
        <v>7.989487207546046</v>
      </c>
      <c r="J7" s="23">
        <f>3.32*LOG(E7/F7)</f>
        <v>10.239719149029433</v>
      </c>
      <c r="K7" s="24">
        <f>3.32*LOG(G7/H7)</f>
        <v>13.630293813436314</v>
      </c>
      <c r="L7" s="9">
        <f>L$5*B7+7.5</f>
        <v>9.6</v>
      </c>
      <c r="M7" s="10">
        <f>M$5*B7+5</f>
        <v>8</v>
      </c>
    </row>
    <row r="8" spans="1:13" ht="12.75">
      <c r="A8" s="1">
        <v>325</v>
      </c>
      <c r="B8" s="4">
        <v>2</v>
      </c>
      <c r="C8" s="4">
        <v>2.8</v>
      </c>
      <c r="D8" s="4">
        <v>4</v>
      </c>
      <c r="E8" s="9">
        <v>246.93</v>
      </c>
      <c r="F8" s="10">
        <v>4.1</v>
      </c>
      <c r="G8" s="9">
        <v>244.97</v>
      </c>
      <c r="H8" s="10">
        <v>1.14</v>
      </c>
      <c r="I8" s="27">
        <f aca="true" t="shared" si="0" ref="I8:I15">3.32*LOG(E8)</f>
        <v>7.943345203275029</v>
      </c>
      <c r="J8" s="23">
        <f aca="true" t="shared" si="1" ref="J8:J15">3.32*LOG(E8/F8)</f>
        <v>5.9089027989655065</v>
      </c>
      <c r="K8" s="24">
        <f aca="true" t="shared" si="2" ref="K8:K15">3.32*LOG(G8/H8)</f>
        <v>7.742930728841225</v>
      </c>
      <c r="L8" s="9">
        <f aca="true" t="shared" si="3" ref="L8:L15">L$5*B8+7.5</f>
        <v>8.9</v>
      </c>
      <c r="M8" s="10">
        <f aca="true" t="shared" si="4" ref="M8:M15">M$5*B8+5</f>
        <v>7</v>
      </c>
    </row>
    <row r="9" spans="1:13" ht="12.75">
      <c r="A9" s="1">
        <v>324</v>
      </c>
      <c r="B9" s="4">
        <v>1</v>
      </c>
      <c r="C9" s="4">
        <v>2.8</v>
      </c>
      <c r="D9" s="4">
        <v>8</v>
      </c>
      <c r="E9" s="9">
        <v>200.21</v>
      </c>
      <c r="F9" s="10">
        <v>5.54</v>
      </c>
      <c r="G9" s="9">
        <v>197.89</v>
      </c>
      <c r="H9" s="10">
        <v>2.09</v>
      </c>
      <c r="I9" s="27">
        <f t="shared" si="0"/>
        <v>7.640932741900226</v>
      </c>
      <c r="J9" s="23">
        <f t="shared" si="1"/>
        <v>5.172480323001839</v>
      </c>
      <c r="K9" s="24">
        <f t="shared" si="2"/>
        <v>6.561241507143838</v>
      </c>
      <c r="L9" s="9">
        <f t="shared" si="3"/>
        <v>8.2</v>
      </c>
      <c r="M9" s="10">
        <f t="shared" si="4"/>
        <v>6</v>
      </c>
    </row>
    <row r="10" spans="1:13" ht="12.75">
      <c r="A10" s="17">
        <v>318</v>
      </c>
      <c r="B10" s="18">
        <v>0</v>
      </c>
      <c r="C10" s="18">
        <v>2.8</v>
      </c>
      <c r="D10" s="18">
        <v>15</v>
      </c>
      <c r="E10" s="19">
        <v>130.69</v>
      </c>
      <c r="F10" s="20">
        <v>8.05</v>
      </c>
      <c r="G10" s="19">
        <v>128.31</v>
      </c>
      <c r="H10" s="20">
        <v>3.71</v>
      </c>
      <c r="I10" s="28">
        <f t="shared" si="0"/>
        <v>7.025924628438272</v>
      </c>
      <c r="J10" s="25">
        <f t="shared" si="1"/>
        <v>4.018682305616949</v>
      </c>
      <c r="K10" s="26">
        <f t="shared" si="2"/>
        <v>5.10910349659994</v>
      </c>
      <c r="L10" s="9">
        <f t="shared" si="3"/>
        <v>7.5</v>
      </c>
      <c r="M10" s="10">
        <f t="shared" si="4"/>
        <v>5</v>
      </c>
    </row>
    <row r="11" spans="1:13" ht="12.75">
      <c r="A11" s="1">
        <v>319</v>
      </c>
      <c r="B11" s="4">
        <v>-1</v>
      </c>
      <c r="C11" s="4">
        <v>2.8</v>
      </c>
      <c r="D11" s="4">
        <v>30</v>
      </c>
      <c r="E11" s="9">
        <v>88.26</v>
      </c>
      <c r="F11" s="10">
        <v>9.33</v>
      </c>
      <c r="G11" s="9">
        <v>86.14</v>
      </c>
      <c r="H11" s="10">
        <v>4.25</v>
      </c>
      <c r="I11" s="27">
        <f t="shared" si="0"/>
        <v>6.459936224729097</v>
      </c>
      <c r="J11" s="23">
        <f t="shared" si="1"/>
        <v>3.239929167490717</v>
      </c>
      <c r="K11" s="24">
        <f t="shared" si="2"/>
        <v>4.338628912089216</v>
      </c>
      <c r="L11" s="9">
        <f t="shared" si="3"/>
        <v>6.8</v>
      </c>
      <c r="M11" s="10">
        <f t="shared" si="4"/>
        <v>4</v>
      </c>
    </row>
    <row r="12" spans="1:13" ht="12.75">
      <c r="A12" s="1">
        <v>320</v>
      </c>
      <c r="B12" s="4">
        <v>-2</v>
      </c>
      <c r="C12" s="4">
        <v>2.8</v>
      </c>
      <c r="D12" s="4">
        <v>60</v>
      </c>
      <c r="E12" s="9">
        <v>53.9</v>
      </c>
      <c r="F12" s="10">
        <v>10.82</v>
      </c>
      <c r="G12" s="9">
        <v>51.86</v>
      </c>
      <c r="H12" s="10">
        <v>5.14</v>
      </c>
      <c r="I12" s="27">
        <f t="shared" si="0"/>
        <v>5.7488747004199725</v>
      </c>
      <c r="J12" s="23">
        <f t="shared" si="1"/>
        <v>2.3152401946617442</v>
      </c>
      <c r="K12" s="24">
        <f t="shared" si="2"/>
        <v>3.332846386214349</v>
      </c>
      <c r="L12" s="9">
        <f t="shared" si="3"/>
        <v>6.1</v>
      </c>
      <c r="M12" s="10">
        <f t="shared" si="4"/>
        <v>3</v>
      </c>
    </row>
    <row r="13" spans="1:13" ht="12.75">
      <c r="A13" s="1">
        <v>321</v>
      </c>
      <c r="B13" s="4">
        <v>-3</v>
      </c>
      <c r="C13" s="4">
        <v>2.8</v>
      </c>
      <c r="D13" s="4">
        <v>125</v>
      </c>
      <c r="E13" s="9">
        <v>27.64</v>
      </c>
      <c r="F13" s="10">
        <v>11.43</v>
      </c>
      <c r="G13" s="9">
        <v>27.45</v>
      </c>
      <c r="H13" s="10">
        <v>5.64</v>
      </c>
      <c r="I13" s="27">
        <f t="shared" si="0"/>
        <v>4.785906288491174</v>
      </c>
      <c r="J13" s="23">
        <f t="shared" si="1"/>
        <v>1.2731928035788385</v>
      </c>
      <c r="K13" s="24">
        <f t="shared" si="2"/>
        <v>2.2817139727451914</v>
      </c>
      <c r="L13" s="9">
        <f t="shared" si="3"/>
        <v>5.4</v>
      </c>
      <c r="M13" s="10">
        <f t="shared" si="4"/>
        <v>2</v>
      </c>
    </row>
    <row r="14" spans="1:13" ht="12.75">
      <c r="A14" s="1">
        <v>322</v>
      </c>
      <c r="B14" s="4">
        <v>-4</v>
      </c>
      <c r="C14" s="4">
        <v>2.8</v>
      </c>
      <c r="D14" s="4">
        <v>250</v>
      </c>
      <c r="E14" s="9">
        <v>13.33</v>
      </c>
      <c r="F14" s="10">
        <v>10.1</v>
      </c>
      <c r="G14" s="9">
        <v>12.78</v>
      </c>
      <c r="H14" s="10">
        <v>5.33</v>
      </c>
      <c r="I14" s="27">
        <f t="shared" si="0"/>
        <v>3.734436096054013</v>
      </c>
      <c r="J14" s="23">
        <f t="shared" si="1"/>
        <v>0.40008913509563926</v>
      </c>
      <c r="K14" s="24">
        <f t="shared" si="2"/>
        <v>1.260948100722086</v>
      </c>
      <c r="L14" s="9">
        <f t="shared" si="3"/>
        <v>4.7</v>
      </c>
      <c r="M14" s="10">
        <f t="shared" si="4"/>
        <v>1</v>
      </c>
    </row>
    <row r="15" spans="1:13" ht="12.75">
      <c r="A15" s="1">
        <v>323</v>
      </c>
      <c r="B15" s="4">
        <v>-5</v>
      </c>
      <c r="C15" s="4">
        <v>2.8</v>
      </c>
      <c r="D15" s="4">
        <v>500</v>
      </c>
      <c r="E15" s="9">
        <v>5.38</v>
      </c>
      <c r="F15" s="10">
        <v>7.78</v>
      </c>
      <c r="G15" s="9">
        <v>4.19</v>
      </c>
      <c r="H15" s="10">
        <v>3.8</v>
      </c>
      <c r="I15" s="27">
        <f t="shared" si="0"/>
        <v>2.426197155212412</v>
      </c>
      <c r="J15" s="23">
        <f t="shared" si="1"/>
        <v>-0.5318551067933552</v>
      </c>
      <c r="K15" s="24">
        <f t="shared" si="2"/>
        <v>0.14086901548029096</v>
      </c>
      <c r="L15" s="9">
        <f t="shared" si="3"/>
        <v>4</v>
      </c>
      <c r="M15" s="10">
        <f t="shared" si="4"/>
        <v>0</v>
      </c>
    </row>
    <row r="16" spans="1:11" ht="12.75">
      <c r="A16" s="1"/>
      <c r="B16" s="4"/>
      <c r="C16" s="4"/>
      <c r="D16" s="4"/>
      <c r="I16" s="2"/>
      <c r="J16" s="3"/>
      <c r="K16" s="2"/>
    </row>
    <row r="17" spans="1:11" ht="12.75">
      <c r="A17" s="1"/>
      <c r="B17" s="4"/>
      <c r="C17" s="4"/>
      <c r="D17" s="4"/>
      <c r="I17" s="2"/>
      <c r="J17" s="3"/>
      <c r="K17" s="2"/>
    </row>
    <row r="18" spans="1:10" ht="12.75">
      <c r="A18" s="1"/>
      <c r="I18" s="2"/>
      <c r="J18" s="3"/>
    </row>
    <row r="19" ht="12.75">
      <c r="A19" s="1"/>
    </row>
    <row r="20" ht="12.75">
      <c r="A20" s="1"/>
    </row>
    <row r="21" ht="12.75">
      <c r="A21" s="1"/>
    </row>
    <row r="22" ht="12.75">
      <c r="A22" s="1"/>
    </row>
    <row r="23" ht="12.75">
      <c r="A23" s="1"/>
    </row>
    <row r="24" ht="12.75">
      <c r="A24" s="1"/>
    </row>
    <row r="25" ht="12.75">
      <c r="A25" s="1"/>
    </row>
    <row r="26" ht="12.75">
      <c r="A26" s="1"/>
    </row>
    <row r="27" ht="12.75">
      <c r="A27" s="1"/>
    </row>
    <row r="28" ht="12.75">
      <c r="A28" s="1"/>
    </row>
    <row r="29" ht="12.75">
      <c r="A29" s="1"/>
    </row>
    <row r="30" ht="12.75">
      <c r="A30" s="1"/>
    </row>
    <row r="31" ht="12.75">
      <c r="A31" s="1"/>
    </row>
    <row r="32" ht="12.75">
      <c r="A32" s="1"/>
    </row>
    <row r="33" ht="12.75">
      <c r="A33" s="1"/>
    </row>
    <row r="34" ht="12.75">
      <c r="A34" s="1"/>
    </row>
    <row r="35" ht="12.75">
      <c r="A35" s="1"/>
    </row>
    <row r="36" ht="12.75">
      <c r="A36" s="1"/>
    </row>
    <row r="37" ht="12.75">
      <c r="A37" s="1"/>
    </row>
    <row r="38" ht="12.75">
      <c r="A38" s="1"/>
    </row>
    <row r="39" ht="12.75">
      <c r="A39" s="1"/>
    </row>
    <row r="40" ht="12.75">
      <c r="A40" s="1"/>
    </row>
    <row r="41" spans="1:5" ht="12.75">
      <c r="A41" s="1"/>
      <c r="B41" s="5" t="s">
        <v>13</v>
      </c>
      <c r="D41" s="6" t="s">
        <v>21</v>
      </c>
      <c r="E41" s="6" t="s">
        <v>7</v>
      </c>
    </row>
    <row r="42" ht="12.75">
      <c r="A42" s="1"/>
    </row>
    <row r="43" ht="12.75">
      <c r="A43" s="1"/>
    </row>
    <row r="44" ht="12.75">
      <c r="A44" s="1"/>
    </row>
    <row r="45" ht="12.75">
      <c r="A45" s="1"/>
    </row>
    <row r="46" ht="12.75">
      <c r="A46" s="1"/>
    </row>
    <row r="47" ht="12.75">
      <c r="A47" s="1"/>
    </row>
    <row r="48" ht="12.75">
      <c r="A48" s="1"/>
    </row>
    <row r="49" ht="12.75">
      <c r="A49" s="1"/>
    </row>
    <row r="50" ht="12.75">
      <c r="A50" s="1"/>
    </row>
    <row r="51" ht="12.75">
      <c r="A51" s="1"/>
    </row>
    <row r="52" ht="12.75">
      <c r="A52" s="1"/>
    </row>
    <row r="53" ht="12.75">
      <c r="A53" s="1"/>
    </row>
    <row r="54" ht="12.75">
      <c r="A54" s="1"/>
    </row>
    <row r="55" ht="12.75">
      <c r="A55" s="1"/>
    </row>
    <row r="56" ht="12.75">
      <c r="A56" s="1"/>
    </row>
    <row r="57" ht="12.75">
      <c r="A57" s="1"/>
    </row>
    <row r="58" ht="12.75">
      <c r="A58" s="1"/>
    </row>
    <row r="59" ht="12.75">
      <c r="A59" s="1"/>
    </row>
    <row r="60" ht="12.75">
      <c r="A60" s="1"/>
    </row>
    <row r="61" ht="12.75">
      <c r="A61" s="1"/>
    </row>
    <row r="62" ht="12.75">
      <c r="A62" s="1"/>
    </row>
    <row r="63" ht="12.75">
      <c r="A63" s="1"/>
    </row>
    <row r="64" ht="12.75">
      <c r="A64" s="1"/>
    </row>
    <row r="65" ht="12.75">
      <c r="A65" s="1"/>
    </row>
    <row r="66" ht="12.75">
      <c r="A66" s="1"/>
    </row>
    <row r="67" ht="12.75">
      <c r="A67" s="1"/>
    </row>
  </sheetData>
  <printOptions/>
  <pageMargins left="0.75" right="0.75" top="1" bottom="1" header="0.5" footer="0.5"/>
  <pageSetup orientation="landscape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N74"/>
  <sheetViews>
    <sheetView tabSelected="1" workbookViewId="0" topLeftCell="J15">
      <selection activeCell="R39" sqref="R39"/>
    </sheetView>
  </sheetViews>
  <sheetFormatPr defaultColWidth="9.140625" defaultRowHeight="12.75"/>
  <cols>
    <col min="1" max="1" width="9.140625" style="1" customWidth="1"/>
    <col min="2" max="2" width="9.140625" style="4" customWidth="1"/>
    <col min="4" max="6" width="9.140625" style="4" customWidth="1"/>
  </cols>
  <sheetData>
    <row r="2" spans="1:5" ht="12.75">
      <c r="A2" s="5" t="s">
        <v>39</v>
      </c>
      <c r="C2" s="6" t="s">
        <v>20</v>
      </c>
      <c r="E2" s="4" t="s">
        <v>22</v>
      </c>
    </row>
    <row r="3" spans="10:11" ht="12.75">
      <c r="J3" s="9" t="s">
        <v>3</v>
      </c>
      <c r="K3" s="4" t="s">
        <v>14</v>
      </c>
    </row>
    <row r="4" spans="4:11" ht="12.75">
      <c r="D4" s="34" t="s">
        <v>38</v>
      </c>
      <c r="E4" s="9" t="s">
        <v>9</v>
      </c>
      <c r="F4" s="9" t="s">
        <v>9</v>
      </c>
      <c r="G4" s="9" t="s">
        <v>9</v>
      </c>
      <c r="H4" s="9" t="s">
        <v>9</v>
      </c>
      <c r="I4" s="9" t="s">
        <v>9</v>
      </c>
      <c r="J4" s="16" t="s">
        <v>17</v>
      </c>
      <c r="K4" s="4" t="s">
        <v>19</v>
      </c>
    </row>
    <row r="5" spans="1:11" ht="12.75">
      <c r="A5" s="13" t="s">
        <v>11</v>
      </c>
      <c r="B5" s="14" t="s">
        <v>10</v>
      </c>
      <c r="C5" s="14" t="s">
        <v>1</v>
      </c>
      <c r="D5" s="14" t="s">
        <v>0</v>
      </c>
      <c r="E5" s="15" t="s">
        <v>3</v>
      </c>
      <c r="F5" s="14" t="s">
        <v>4</v>
      </c>
      <c r="G5" s="15" t="s">
        <v>16</v>
      </c>
      <c r="H5" s="15" t="s">
        <v>37</v>
      </c>
      <c r="I5" s="14" t="s">
        <v>15</v>
      </c>
      <c r="J5" s="21">
        <v>0.7</v>
      </c>
      <c r="K5" s="22">
        <v>1</v>
      </c>
    </row>
    <row r="6" spans="5:11" ht="12.75">
      <c r="E6" s="9"/>
      <c r="F6" s="10"/>
      <c r="G6" s="7"/>
      <c r="H6" s="7"/>
      <c r="J6" s="7"/>
      <c r="K6" s="12"/>
    </row>
    <row r="7" spans="1:11" ht="12.75">
      <c r="A7" s="1">
        <v>270</v>
      </c>
      <c r="B7" s="4">
        <v>3</v>
      </c>
      <c r="C7" s="4">
        <v>3.2</v>
      </c>
      <c r="D7" s="4" t="s">
        <v>44</v>
      </c>
      <c r="E7" s="9">
        <v>255</v>
      </c>
      <c r="F7" s="10">
        <v>1</v>
      </c>
      <c r="G7" s="27">
        <f>3.32*LOG(E7)</f>
        <v>7.98971339904073</v>
      </c>
      <c r="H7" s="27">
        <f>3.32*LOG(F7)</f>
        <v>0</v>
      </c>
      <c r="I7" s="24">
        <f>3.32*LOG(E7/F7)</f>
        <v>7.98971339904073</v>
      </c>
      <c r="J7" s="9">
        <f aca="true" t="shared" si="0" ref="J7:J16">J$5*B7+7.5</f>
        <v>9.6</v>
      </c>
      <c r="K7" s="10">
        <f>K$5*B7+6</f>
        <v>9</v>
      </c>
    </row>
    <row r="8" spans="1:11" ht="12.75">
      <c r="A8" s="1">
        <v>269</v>
      </c>
      <c r="B8" s="4">
        <v>2</v>
      </c>
      <c r="C8" s="4">
        <v>3.2</v>
      </c>
      <c r="D8" s="4" t="s">
        <v>43</v>
      </c>
      <c r="E8" s="9">
        <v>237.27</v>
      </c>
      <c r="F8" s="10">
        <v>1</v>
      </c>
      <c r="G8" s="27">
        <f aca="true" t="shared" si="1" ref="G8:G15">3.32*LOG(E8)</f>
        <v>7.885806196465756</v>
      </c>
      <c r="H8" s="27">
        <f aca="true" t="shared" si="2" ref="H8:H15">3.32*LOG(F8)</f>
        <v>0</v>
      </c>
      <c r="I8" s="24">
        <f aca="true" t="shared" si="3" ref="I8:I15">3.32*LOG(E8/F8)</f>
        <v>7.885806196465756</v>
      </c>
      <c r="J8" s="9">
        <f t="shared" si="0"/>
        <v>8.9</v>
      </c>
      <c r="K8" s="10">
        <f aca="true" t="shared" si="4" ref="K8:K16">K$5*B8+6</f>
        <v>8</v>
      </c>
    </row>
    <row r="9" spans="1:11" ht="12.75">
      <c r="A9" s="1">
        <v>268</v>
      </c>
      <c r="B9" s="4">
        <v>1</v>
      </c>
      <c r="C9" s="4">
        <v>3.2</v>
      </c>
      <c r="D9" s="4">
        <v>2</v>
      </c>
      <c r="E9" s="9">
        <v>191.64</v>
      </c>
      <c r="F9" s="10">
        <v>1</v>
      </c>
      <c r="G9" s="27">
        <f t="shared" si="1"/>
        <v>7.577854058457877</v>
      </c>
      <c r="H9" s="27">
        <f t="shared" si="2"/>
        <v>0</v>
      </c>
      <c r="I9" s="24">
        <f t="shared" si="3"/>
        <v>7.577854058457877</v>
      </c>
      <c r="J9" s="9">
        <f t="shared" si="0"/>
        <v>8.2</v>
      </c>
      <c r="K9" s="10">
        <f t="shared" si="4"/>
        <v>7</v>
      </c>
    </row>
    <row r="10" spans="1:11" ht="12.75">
      <c r="A10" s="17">
        <v>261</v>
      </c>
      <c r="B10" s="18">
        <v>0</v>
      </c>
      <c r="C10" s="18">
        <v>3.2</v>
      </c>
      <c r="D10" s="18">
        <v>4</v>
      </c>
      <c r="E10" s="9">
        <v>138.71</v>
      </c>
      <c r="F10" s="10">
        <v>1.5</v>
      </c>
      <c r="G10" s="27">
        <f t="shared" si="1"/>
        <v>7.1117978021479376</v>
      </c>
      <c r="H10" s="27">
        <f t="shared" si="2"/>
        <v>0.5846229800648617</v>
      </c>
      <c r="I10" s="24">
        <f t="shared" si="3"/>
        <v>6.527174822083077</v>
      </c>
      <c r="J10" s="9">
        <f t="shared" si="0"/>
        <v>7.5</v>
      </c>
      <c r="K10" s="10">
        <f t="shared" si="4"/>
        <v>6</v>
      </c>
    </row>
    <row r="11" spans="1:11" ht="12.75">
      <c r="A11" s="1">
        <v>262</v>
      </c>
      <c r="B11" s="4">
        <v>-1</v>
      </c>
      <c r="C11" s="4">
        <v>3.2</v>
      </c>
      <c r="D11" s="4">
        <v>8</v>
      </c>
      <c r="E11" s="9">
        <v>88.22</v>
      </c>
      <c r="F11" s="10">
        <v>1.6</v>
      </c>
      <c r="G11" s="27">
        <f t="shared" si="1"/>
        <v>6.4592826174287294</v>
      </c>
      <c r="H11" s="27">
        <f t="shared" si="2"/>
        <v>0.6776783424176703</v>
      </c>
      <c r="I11" s="24">
        <f t="shared" si="3"/>
        <v>5.781604275011059</v>
      </c>
      <c r="J11" s="9">
        <f t="shared" si="0"/>
        <v>6.8</v>
      </c>
      <c r="K11" s="10">
        <f t="shared" si="4"/>
        <v>5</v>
      </c>
    </row>
    <row r="12" spans="1:11" ht="12.75">
      <c r="A12" s="1">
        <v>263</v>
      </c>
      <c r="B12" s="4">
        <v>-2</v>
      </c>
      <c r="C12" s="4">
        <v>3.2</v>
      </c>
      <c r="D12" s="4">
        <v>15</v>
      </c>
      <c r="E12" s="9">
        <v>53.35</v>
      </c>
      <c r="F12" s="10">
        <v>1.68</v>
      </c>
      <c r="G12" s="27">
        <f t="shared" si="1"/>
        <v>5.734086286884822</v>
      </c>
      <c r="H12" s="27">
        <f t="shared" si="2"/>
        <v>0.7480268153298646</v>
      </c>
      <c r="I12" s="24">
        <f t="shared" si="3"/>
        <v>4.986059471554958</v>
      </c>
      <c r="J12" s="9">
        <f t="shared" si="0"/>
        <v>6.1</v>
      </c>
      <c r="K12" s="10">
        <f t="shared" si="4"/>
        <v>4</v>
      </c>
    </row>
    <row r="13" spans="1:11" ht="12.75">
      <c r="A13" s="1">
        <v>264</v>
      </c>
      <c r="B13" s="4">
        <v>-3</v>
      </c>
      <c r="C13" s="4">
        <v>3.2</v>
      </c>
      <c r="D13" s="4">
        <v>30</v>
      </c>
      <c r="E13" s="9">
        <v>27.91</v>
      </c>
      <c r="F13" s="10">
        <v>1.55</v>
      </c>
      <c r="G13" s="27">
        <f t="shared" si="1"/>
        <v>4.799922657142255</v>
      </c>
      <c r="H13" s="27">
        <f t="shared" si="2"/>
        <v>0.6319012379253678</v>
      </c>
      <c r="I13" s="24">
        <f t="shared" si="3"/>
        <v>4.168021419216887</v>
      </c>
      <c r="J13" s="9">
        <f t="shared" si="0"/>
        <v>5.4</v>
      </c>
      <c r="K13" s="10">
        <f t="shared" si="4"/>
        <v>3</v>
      </c>
    </row>
    <row r="14" spans="1:11" ht="12.75">
      <c r="A14" s="1">
        <v>265</v>
      </c>
      <c r="B14" s="4">
        <v>-4</v>
      </c>
      <c r="C14" s="4">
        <v>3.2</v>
      </c>
      <c r="D14" s="4">
        <v>60</v>
      </c>
      <c r="E14" s="9">
        <v>13.22</v>
      </c>
      <c r="F14" s="10">
        <v>1.43</v>
      </c>
      <c r="G14" s="27">
        <f t="shared" si="1"/>
        <v>3.722488431096743</v>
      </c>
      <c r="H14" s="27">
        <f t="shared" si="2"/>
        <v>0.5157156443840052</v>
      </c>
      <c r="I14" s="24">
        <f t="shared" si="3"/>
        <v>3.206772786712738</v>
      </c>
      <c r="J14" s="9">
        <f t="shared" si="0"/>
        <v>4.7</v>
      </c>
      <c r="K14" s="10">
        <f t="shared" si="4"/>
        <v>2</v>
      </c>
    </row>
    <row r="15" spans="1:11" ht="12.75">
      <c r="A15" s="1">
        <v>266</v>
      </c>
      <c r="B15" s="4">
        <v>-5</v>
      </c>
      <c r="C15" s="4">
        <v>3.2</v>
      </c>
      <c r="D15" s="4">
        <v>125</v>
      </c>
      <c r="E15" s="9">
        <v>2.59</v>
      </c>
      <c r="F15" s="10">
        <v>1.13</v>
      </c>
      <c r="G15" s="27">
        <f t="shared" si="1"/>
        <v>1.372155216749756</v>
      </c>
      <c r="H15" s="27">
        <f t="shared" si="2"/>
        <v>0.17622043236495333</v>
      </c>
      <c r="I15" s="24">
        <f t="shared" si="3"/>
        <v>1.1959347843848027</v>
      </c>
      <c r="J15" s="9">
        <f t="shared" si="0"/>
        <v>4</v>
      </c>
      <c r="K15" s="10">
        <f t="shared" si="4"/>
        <v>1</v>
      </c>
    </row>
    <row r="16" spans="1:11" ht="12.75">
      <c r="A16" s="1">
        <v>267</v>
      </c>
      <c r="B16" s="4">
        <v>-6</v>
      </c>
      <c r="C16" s="4">
        <v>3.2</v>
      </c>
      <c r="D16" s="4">
        <v>250</v>
      </c>
      <c r="E16" s="4">
        <v>0.15</v>
      </c>
      <c r="F16" s="4">
        <v>0.39</v>
      </c>
      <c r="G16" s="27">
        <f>3.32*LOG(E16)</f>
        <v>-2.735377019935138</v>
      </c>
      <c r="H16" s="27">
        <f>3.32*LOG(F16)</f>
        <v>-1.3576655046720225</v>
      </c>
      <c r="I16" s="24">
        <f>3.32*LOG(E16/F16)</f>
        <v>-1.3777115152631159</v>
      </c>
      <c r="J16" s="9">
        <f t="shared" si="0"/>
        <v>3.3000000000000007</v>
      </c>
      <c r="K16" s="10">
        <f t="shared" si="4"/>
        <v>0</v>
      </c>
    </row>
    <row r="17" spans="3:11" ht="12.75">
      <c r="C17" s="4"/>
      <c r="G17" s="30"/>
      <c r="H17" s="30"/>
      <c r="I17" s="24"/>
      <c r="J17" s="10"/>
      <c r="K17" s="10"/>
    </row>
    <row r="18" spans="10:11" ht="12.75">
      <c r="J18" s="9" t="s">
        <v>3</v>
      </c>
      <c r="K18" s="4" t="s">
        <v>14</v>
      </c>
    </row>
    <row r="19" spans="4:11" ht="12.75">
      <c r="D19" s="34" t="s">
        <v>31</v>
      </c>
      <c r="E19" s="9" t="s">
        <v>9</v>
      </c>
      <c r="F19" s="9" t="s">
        <v>9</v>
      </c>
      <c r="G19" s="9" t="s">
        <v>9</v>
      </c>
      <c r="H19" s="9" t="s">
        <v>9</v>
      </c>
      <c r="I19" s="9" t="s">
        <v>9</v>
      </c>
      <c r="J19" s="16" t="s">
        <v>17</v>
      </c>
      <c r="K19" s="4" t="s">
        <v>19</v>
      </c>
    </row>
    <row r="20" spans="1:11" ht="12.75">
      <c r="A20" s="13" t="s">
        <v>11</v>
      </c>
      <c r="B20" s="14" t="s">
        <v>10</v>
      </c>
      <c r="C20" s="14" t="s">
        <v>1</v>
      </c>
      <c r="D20" s="14">
        <v>2</v>
      </c>
      <c r="E20" s="15" t="s">
        <v>3</v>
      </c>
      <c r="F20" s="14" t="s">
        <v>4</v>
      </c>
      <c r="G20" s="15" t="s">
        <v>16</v>
      </c>
      <c r="H20" s="15" t="s">
        <v>37</v>
      </c>
      <c r="I20" s="14" t="s">
        <v>15</v>
      </c>
      <c r="J20" s="21">
        <v>0.7</v>
      </c>
      <c r="K20" s="22">
        <v>1</v>
      </c>
    </row>
    <row r="21" spans="5:11" ht="12.75">
      <c r="E21" s="9"/>
      <c r="F21" s="10"/>
      <c r="G21" s="7"/>
      <c r="H21" s="7"/>
      <c r="J21" s="7"/>
      <c r="K21" s="12"/>
    </row>
    <row r="22" spans="1:11" ht="12.75">
      <c r="A22" s="1">
        <v>280</v>
      </c>
      <c r="B22" s="4">
        <v>4</v>
      </c>
      <c r="C22" s="4">
        <v>3.2</v>
      </c>
      <c r="D22" s="4" t="s">
        <v>42</v>
      </c>
      <c r="E22" s="9">
        <v>255</v>
      </c>
      <c r="F22" s="10">
        <v>1</v>
      </c>
      <c r="G22" s="27">
        <f>3.32*LOG(E22)</f>
        <v>7.98971339904073</v>
      </c>
      <c r="H22" s="27">
        <f>3.32*LOG(F22)</f>
        <v>0</v>
      </c>
      <c r="I22" s="24">
        <f>3.32*LOG(E22/F22)</f>
        <v>7.98971339904073</v>
      </c>
      <c r="J22" s="9">
        <f aca="true" t="shared" si="5" ref="J22:J33">J$5*B22+7.5</f>
        <v>10.3</v>
      </c>
      <c r="K22" s="10">
        <f>K$5*B22+6</f>
        <v>10</v>
      </c>
    </row>
    <row r="23" spans="1:11" ht="12.75">
      <c r="A23" s="1">
        <v>279</v>
      </c>
      <c r="B23" s="4">
        <v>3</v>
      </c>
      <c r="C23" s="4">
        <v>3.2</v>
      </c>
      <c r="D23" s="4" t="s">
        <v>41</v>
      </c>
      <c r="E23" s="9">
        <v>255</v>
      </c>
      <c r="F23" s="10">
        <v>1</v>
      </c>
      <c r="G23" s="27">
        <f aca="true" t="shared" si="6" ref="G23:G30">3.32*LOG(E23)</f>
        <v>7.98971339904073</v>
      </c>
      <c r="H23" s="27">
        <f aca="true" t="shared" si="7" ref="H23:H30">3.32*LOG(F23)</f>
        <v>0</v>
      </c>
      <c r="I23" s="24">
        <f aca="true" t="shared" si="8" ref="I23:I30">3.32*LOG(E23/F23)</f>
        <v>7.98971339904073</v>
      </c>
      <c r="J23" s="9">
        <f t="shared" si="5"/>
        <v>9.6</v>
      </c>
      <c r="K23" s="10">
        <f aca="true" t="shared" si="9" ref="K23:K33">K$5*B23+6</f>
        <v>9</v>
      </c>
    </row>
    <row r="24" spans="1:11" ht="12.75">
      <c r="A24" s="1">
        <v>278</v>
      </c>
      <c r="B24" s="4">
        <v>2</v>
      </c>
      <c r="C24" s="4">
        <v>3.2</v>
      </c>
      <c r="D24" s="4">
        <v>1.6</v>
      </c>
      <c r="E24" s="9">
        <v>248.01</v>
      </c>
      <c r="F24" s="10">
        <v>1</v>
      </c>
      <c r="G24" s="27">
        <f t="shared" si="6"/>
        <v>7.94963771859348</v>
      </c>
      <c r="H24" s="27">
        <f t="shared" si="7"/>
        <v>0</v>
      </c>
      <c r="I24" s="24">
        <f t="shared" si="8"/>
        <v>7.94963771859348</v>
      </c>
      <c r="J24" s="9">
        <f t="shared" si="5"/>
        <v>8.9</v>
      </c>
      <c r="K24" s="10">
        <f t="shared" si="9"/>
        <v>8</v>
      </c>
    </row>
    <row r="25" spans="1:11" ht="12.75">
      <c r="A25" s="35">
        <v>277</v>
      </c>
      <c r="B25" s="36">
        <v>1</v>
      </c>
      <c r="C25" s="4">
        <v>3.2</v>
      </c>
      <c r="D25" s="36">
        <v>3.2</v>
      </c>
      <c r="E25" s="9">
        <v>205.77</v>
      </c>
      <c r="F25" s="10">
        <v>1.18</v>
      </c>
      <c r="G25" s="27">
        <f t="shared" si="6"/>
        <v>7.680428431159455</v>
      </c>
      <c r="H25" s="27">
        <f t="shared" si="7"/>
        <v>0.23864826425633617</v>
      </c>
      <c r="I25" s="24">
        <f t="shared" si="8"/>
        <v>7.441780166903119</v>
      </c>
      <c r="J25" s="9">
        <f t="shared" si="5"/>
        <v>8.2</v>
      </c>
      <c r="K25" s="10">
        <f t="shared" si="9"/>
        <v>7</v>
      </c>
    </row>
    <row r="26" spans="1:11" ht="12.75">
      <c r="A26" s="17">
        <v>271</v>
      </c>
      <c r="B26" s="18">
        <v>0</v>
      </c>
      <c r="C26" s="18">
        <v>3.2</v>
      </c>
      <c r="D26" s="18">
        <v>6</v>
      </c>
      <c r="E26" s="9">
        <v>156.03</v>
      </c>
      <c r="F26" s="10">
        <v>1.83</v>
      </c>
      <c r="G26" s="27">
        <f t="shared" si="6"/>
        <v>7.2814509202017215</v>
      </c>
      <c r="H26" s="27">
        <f t="shared" si="7"/>
        <v>0.8713376179050257</v>
      </c>
      <c r="I26" s="24">
        <f t="shared" si="8"/>
        <v>6.410113302296695</v>
      </c>
      <c r="J26" s="9">
        <f t="shared" si="5"/>
        <v>7.5</v>
      </c>
      <c r="K26" s="10">
        <f t="shared" si="9"/>
        <v>6</v>
      </c>
    </row>
    <row r="27" spans="1:11" ht="12.75">
      <c r="A27" s="1">
        <v>272</v>
      </c>
      <c r="B27" s="4">
        <v>-1</v>
      </c>
      <c r="C27" s="4">
        <v>3.2</v>
      </c>
      <c r="D27" s="4">
        <v>13</v>
      </c>
      <c r="E27" s="9">
        <v>103.04</v>
      </c>
      <c r="F27" s="10">
        <v>2.22</v>
      </c>
      <c r="G27" s="27">
        <f t="shared" si="6"/>
        <v>6.6831794220522465</v>
      </c>
      <c r="H27" s="27">
        <f t="shared" si="7"/>
        <v>1.1498918751761202</v>
      </c>
      <c r="I27" s="24">
        <f t="shared" si="8"/>
        <v>5.533287546876126</v>
      </c>
      <c r="J27" s="9">
        <f t="shared" si="5"/>
        <v>6.8</v>
      </c>
      <c r="K27" s="10">
        <f t="shared" si="9"/>
        <v>5</v>
      </c>
    </row>
    <row r="28" spans="1:11" ht="12.75">
      <c r="A28" s="1">
        <v>273</v>
      </c>
      <c r="B28" s="4">
        <v>-2</v>
      </c>
      <c r="C28" s="4">
        <v>3.2</v>
      </c>
      <c r="D28" s="4">
        <v>25</v>
      </c>
      <c r="E28" s="9">
        <v>62.8</v>
      </c>
      <c r="F28" s="10">
        <v>2.33</v>
      </c>
      <c r="G28" s="27">
        <f t="shared" si="6"/>
        <v>5.9692260172074905</v>
      </c>
      <c r="H28" s="27">
        <f t="shared" si="7"/>
        <v>1.219621657806383</v>
      </c>
      <c r="I28" s="24">
        <f t="shared" si="8"/>
        <v>4.749604359401108</v>
      </c>
      <c r="J28" s="9">
        <f t="shared" si="5"/>
        <v>6.1</v>
      </c>
      <c r="K28" s="10">
        <f t="shared" si="9"/>
        <v>4</v>
      </c>
    </row>
    <row r="29" spans="1:11" ht="12.75">
      <c r="A29" s="1">
        <v>274</v>
      </c>
      <c r="B29" s="4">
        <v>-3</v>
      </c>
      <c r="C29" s="4">
        <v>3.2</v>
      </c>
      <c r="D29" s="4">
        <v>50</v>
      </c>
      <c r="E29" s="9">
        <v>33.85</v>
      </c>
      <c r="F29" s="10">
        <v>2.19</v>
      </c>
      <c r="G29" s="27">
        <f t="shared" si="6"/>
        <v>5.0781347944302615</v>
      </c>
      <c r="H29" s="27">
        <f t="shared" si="7"/>
        <v>1.1302744612691928</v>
      </c>
      <c r="I29" s="24">
        <f t="shared" si="8"/>
        <v>3.9478603331610684</v>
      </c>
      <c r="J29" s="9">
        <f t="shared" si="5"/>
        <v>5.4</v>
      </c>
      <c r="K29" s="10">
        <f t="shared" si="9"/>
        <v>3</v>
      </c>
    </row>
    <row r="30" spans="1:11" ht="12.75">
      <c r="A30" s="1">
        <v>275</v>
      </c>
      <c r="B30" s="4">
        <v>-4</v>
      </c>
      <c r="C30" s="4">
        <v>3.2</v>
      </c>
      <c r="D30" s="4">
        <v>100</v>
      </c>
      <c r="E30" s="9">
        <v>16.78</v>
      </c>
      <c r="F30" s="10">
        <v>1.96</v>
      </c>
      <c r="G30" s="27">
        <f t="shared" si="6"/>
        <v>4.066309295555702</v>
      </c>
      <c r="H30" s="27">
        <f t="shared" si="7"/>
        <v>0.9702901569035003</v>
      </c>
      <c r="I30" s="24">
        <f t="shared" si="8"/>
        <v>3.096019138652202</v>
      </c>
      <c r="J30" s="9">
        <f t="shared" si="5"/>
        <v>4.7</v>
      </c>
      <c r="K30" s="10">
        <f t="shared" si="9"/>
        <v>2</v>
      </c>
    </row>
    <row r="31" spans="1:11" ht="12.75">
      <c r="A31" s="1">
        <v>276</v>
      </c>
      <c r="B31" s="4">
        <v>-5</v>
      </c>
      <c r="C31" s="4">
        <v>3.2</v>
      </c>
      <c r="D31" s="4">
        <v>200</v>
      </c>
      <c r="E31" s="4">
        <v>6.31</v>
      </c>
      <c r="F31" s="4">
        <v>2.11</v>
      </c>
      <c r="G31" s="27">
        <f aca="true" t="shared" si="10" ref="G31:H33">3.32*LOG(E31)</f>
        <v>2.6560974726905258</v>
      </c>
      <c r="H31" s="27">
        <f t="shared" si="10"/>
        <v>1.0766177515883395</v>
      </c>
      <c r="I31" s="24">
        <f>3.32*LOG(E31/F31)</f>
        <v>1.5794797211021863</v>
      </c>
      <c r="J31" s="9">
        <f t="shared" si="5"/>
        <v>4</v>
      </c>
      <c r="K31" s="10">
        <f t="shared" si="9"/>
        <v>1</v>
      </c>
    </row>
    <row r="32" spans="1:11" ht="12.75">
      <c r="A32" s="1">
        <v>301</v>
      </c>
      <c r="B32" s="4">
        <v>-6</v>
      </c>
      <c r="C32" s="4">
        <v>5</v>
      </c>
      <c r="D32" s="4">
        <v>400</v>
      </c>
      <c r="E32" s="4">
        <v>0.88</v>
      </c>
      <c r="F32" s="4">
        <v>1.06</v>
      </c>
      <c r="G32" s="27">
        <f t="shared" si="10"/>
        <v>-0.18431752846144014</v>
      </c>
      <c r="H32" s="27">
        <f t="shared" si="10"/>
        <v>0.08401547267903726</v>
      </c>
      <c r="I32" s="24">
        <f>3.32*LOG(E32/F32)</f>
        <v>-0.2683330011404775</v>
      </c>
      <c r="J32" s="9">
        <f t="shared" si="5"/>
        <v>3.3000000000000007</v>
      </c>
      <c r="K32" s="10">
        <f t="shared" si="9"/>
        <v>0</v>
      </c>
    </row>
    <row r="33" spans="1:11" ht="12.75">
      <c r="A33" s="1">
        <v>302</v>
      </c>
      <c r="C33" s="4">
        <v>5</v>
      </c>
      <c r="D33" s="4">
        <v>800</v>
      </c>
      <c r="E33" s="4">
        <v>0.11</v>
      </c>
      <c r="F33" s="4">
        <v>0.47</v>
      </c>
      <c r="G33" s="27">
        <f t="shared" si="10"/>
        <v>-3.182576285274693</v>
      </c>
      <c r="H33" s="27">
        <f t="shared" si="10"/>
        <v>-1.088635111653418</v>
      </c>
      <c r="I33" s="24">
        <f>3.32*LOG(E33/F33)</f>
        <v>-2.0939411736212747</v>
      </c>
      <c r="J33" s="9">
        <f t="shared" si="5"/>
        <v>7.5</v>
      </c>
      <c r="K33" s="10">
        <f t="shared" si="9"/>
        <v>6</v>
      </c>
    </row>
    <row r="34" spans="3:11" ht="12.75">
      <c r="C34" s="4"/>
      <c r="G34" s="30"/>
      <c r="H34" s="30"/>
      <c r="I34" s="24"/>
      <c r="J34" s="10"/>
      <c r="K34" s="10"/>
    </row>
    <row r="35" spans="3:11" ht="12.75">
      <c r="C35" s="4"/>
      <c r="G35" s="30"/>
      <c r="H35" s="30"/>
      <c r="I35" s="24"/>
      <c r="J35" s="10"/>
      <c r="K35" s="10"/>
    </row>
    <row r="36" spans="3:11" ht="12.75">
      <c r="C36" s="4"/>
      <c r="G36" s="30"/>
      <c r="H36" s="30"/>
      <c r="I36" s="24"/>
      <c r="J36" s="10"/>
      <c r="K36" s="10"/>
    </row>
    <row r="37" ht="12.75">
      <c r="D37" s="4" t="s">
        <v>12</v>
      </c>
    </row>
    <row r="38" spans="10:11" ht="12.75">
      <c r="J38" s="9" t="s">
        <v>3</v>
      </c>
      <c r="K38" s="4" t="s">
        <v>14</v>
      </c>
    </row>
    <row r="39" spans="4:11" ht="12.75">
      <c r="D39" s="34" t="s">
        <v>7</v>
      </c>
      <c r="E39" s="9" t="s">
        <v>9</v>
      </c>
      <c r="F39" s="9" t="s">
        <v>9</v>
      </c>
      <c r="G39" s="9" t="s">
        <v>9</v>
      </c>
      <c r="H39" s="9" t="s">
        <v>9</v>
      </c>
      <c r="I39" s="9" t="s">
        <v>9</v>
      </c>
      <c r="J39" s="16" t="s">
        <v>17</v>
      </c>
      <c r="K39" s="4" t="s">
        <v>19</v>
      </c>
    </row>
    <row r="40" spans="1:11" ht="12.75">
      <c r="A40" s="13" t="s">
        <v>11</v>
      </c>
      <c r="B40" s="14" t="s">
        <v>10</v>
      </c>
      <c r="C40" s="14" t="s">
        <v>1</v>
      </c>
      <c r="D40" s="14" t="s">
        <v>0</v>
      </c>
      <c r="E40" s="15" t="s">
        <v>3</v>
      </c>
      <c r="F40" s="14" t="s">
        <v>4</v>
      </c>
      <c r="G40" s="15" t="s">
        <v>16</v>
      </c>
      <c r="H40" s="15" t="s">
        <v>37</v>
      </c>
      <c r="I40" s="14" t="s">
        <v>15</v>
      </c>
      <c r="J40" s="21">
        <v>0.7</v>
      </c>
      <c r="K40" s="22">
        <v>1</v>
      </c>
    </row>
    <row r="41" spans="5:11" ht="12.75">
      <c r="E41" s="9"/>
      <c r="F41" s="10"/>
      <c r="G41" s="7"/>
      <c r="H41" s="7"/>
      <c r="J41" s="7"/>
      <c r="K41" s="12"/>
    </row>
    <row r="42" spans="2:11" ht="12.75">
      <c r="B42" s="4">
        <v>5</v>
      </c>
      <c r="C42" s="4">
        <v>3.2</v>
      </c>
      <c r="D42" s="4" t="s">
        <v>42</v>
      </c>
      <c r="E42" s="9">
        <v>255</v>
      </c>
      <c r="F42" s="10">
        <v>1</v>
      </c>
      <c r="G42" s="27">
        <f>3.32*LOG(E42)</f>
        <v>7.98971339904073</v>
      </c>
      <c r="H42" s="27">
        <f>3.32*LOG(F42)</f>
        <v>0</v>
      </c>
      <c r="I42" s="24">
        <f>3.32*LOG(E42/F42)</f>
        <v>7.98971339904073</v>
      </c>
      <c r="J42" s="9">
        <f aca="true" t="shared" si="11" ref="J42:J53">J$5*B42+7.5</f>
        <v>11</v>
      </c>
      <c r="K42" s="10">
        <f>K$5*B42+6</f>
        <v>11</v>
      </c>
    </row>
    <row r="43" spans="1:11" ht="12.75">
      <c r="A43" s="1">
        <v>289</v>
      </c>
      <c r="B43" s="4">
        <v>4</v>
      </c>
      <c r="C43" s="4">
        <v>3.2</v>
      </c>
      <c r="D43" s="4" t="s">
        <v>45</v>
      </c>
      <c r="E43" s="9">
        <v>255</v>
      </c>
      <c r="F43" s="10">
        <v>1</v>
      </c>
      <c r="G43" s="27">
        <f aca="true" t="shared" si="12" ref="G43:G50">3.32*LOG(E43)</f>
        <v>7.98971339904073</v>
      </c>
      <c r="H43" s="27">
        <f aca="true" t="shared" si="13" ref="H43:H50">3.32*LOG(F43)</f>
        <v>0</v>
      </c>
      <c r="I43" s="24">
        <f aca="true" t="shared" si="14" ref="I43:I50">3.32*LOG(E43/F43)</f>
        <v>7.98971339904073</v>
      </c>
      <c r="J43" s="9">
        <f t="shared" si="11"/>
        <v>10.3</v>
      </c>
      <c r="K43" s="10">
        <f aca="true" t="shared" si="15" ref="K43:K53">K$5*B43+6</f>
        <v>10</v>
      </c>
    </row>
    <row r="44" spans="1:11" ht="12.75">
      <c r="A44" s="1">
        <v>288</v>
      </c>
      <c r="B44" s="4">
        <v>3</v>
      </c>
      <c r="C44" s="4">
        <v>3.2</v>
      </c>
      <c r="D44" s="4">
        <v>1.6</v>
      </c>
      <c r="E44" s="9">
        <v>255</v>
      </c>
      <c r="F44" s="10">
        <v>1</v>
      </c>
      <c r="G44" s="27">
        <f t="shared" si="12"/>
        <v>7.98971339904073</v>
      </c>
      <c r="H44" s="27">
        <f t="shared" si="13"/>
        <v>0</v>
      </c>
      <c r="I44" s="24">
        <f t="shared" si="14"/>
        <v>7.98971339904073</v>
      </c>
      <c r="J44" s="9">
        <f t="shared" si="11"/>
        <v>9.6</v>
      </c>
      <c r="K44" s="10">
        <f t="shared" si="15"/>
        <v>9</v>
      </c>
    </row>
    <row r="45" spans="1:11" ht="12.75">
      <c r="A45" s="35">
        <v>287</v>
      </c>
      <c r="B45" s="36">
        <v>2</v>
      </c>
      <c r="C45" s="4">
        <v>3.2</v>
      </c>
      <c r="D45" s="36">
        <v>3.2</v>
      </c>
      <c r="E45" s="9">
        <v>247.53</v>
      </c>
      <c r="F45" s="10">
        <v>0.99</v>
      </c>
      <c r="G45" s="27">
        <f t="shared" si="12"/>
        <v>7.946844434891596</v>
      </c>
      <c r="H45" s="27">
        <f t="shared" si="13"/>
        <v>-0.014491153936134293</v>
      </c>
      <c r="I45" s="24">
        <f t="shared" si="14"/>
        <v>7.96133558882773</v>
      </c>
      <c r="J45" s="9">
        <f t="shared" si="11"/>
        <v>8.9</v>
      </c>
      <c r="K45" s="10">
        <f t="shared" si="15"/>
        <v>8</v>
      </c>
    </row>
    <row r="46" spans="1:11" ht="12.75">
      <c r="A46" s="1">
        <v>286</v>
      </c>
      <c r="B46" s="4">
        <v>1</v>
      </c>
      <c r="C46" s="4">
        <v>3.2</v>
      </c>
      <c r="D46" s="4">
        <v>6</v>
      </c>
      <c r="E46" s="9">
        <v>204.73</v>
      </c>
      <c r="F46" s="10">
        <v>1.71</v>
      </c>
      <c r="G46" s="27">
        <f t="shared" si="12"/>
        <v>7.673122534957619</v>
      </c>
      <c r="H46" s="27">
        <f t="shared" si="13"/>
        <v>0.7735470865019506</v>
      </c>
      <c r="I46" s="24">
        <f t="shared" si="14"/>
        <v>6.899575448455669</v>
      </c>
      <c r="J46" s="9">
        <f t="shared" si="11"/>
        <v>8.2</v>
      </c>
      <c r="K46" s="10">
        <f t="shared" si="15"/>
        <v>7</v>
      </c>
    </row>
    <row r="47" spans="1:11" ht="12.75">
      <c r="A47" s="17">
        <v>281</v>
      </c>
      <c r="B47" s="18">
        <v>0</v>
      </c>
      <c r="C47" s="18">
        <v>3.2</v>
      </c>
      <c r="D47" s="18">
        <v>15</v>
      </c>
      <c r="E47" s="9">
        <v>134.88</v>
      </c>
      <c r="F47" s="10">
        <v>3.21</v>
      </c>
      <c r="G47" s="27">
        <f t="shared" si="12"/>
        <v>7.071425890171814</v>
      </c>
      <c r="H47" s="27">
        <f t="shared" si="13"/>
        <v>1.6815967075841753</v>
      </c>
      <c r="I47" s="24">
        <f t="shared" si="14"/>
        <v>5.38982918258764</v>
      </c>
      <c r="J47" s="9">
        <f t="shared" si="11"/>
        <v>7.5</v>
      </c>
      <c r="K47" s="10">
        <f t="shared" si="15"/>
        <v>6</v>
      </c>
    </row>
    <row r="48" spans="1:11" ht="12.75">
      <c r="A48" s="1">
        <v>282</v>
      </c>
      <c r="B48" s="4">
        <v>-1</v>
      </c>
      <c r="C48" s="4">
        <v>3.2</v>
      </c>
      <c r="D48" s="4">
        <v>30</v>
      </c>
      <c r="E48" s="9">
        <v>85.55</v>
      </c>
      <c r="F48" s="10">
        <v>3.54</v>
      </c>
      <c r="G48" s="27">
        <f t="shared" si="12"/>
        <v>6.414970446072035</v>
      </c>
      <c r="H48" s="27">
        <f t="shared" si="13"/>
        <v>1.8226908299256157</v>
      </c>
      <c r="I48" s="24">
        <f t="shared" si="14"/>
        <v>4.59227961614642</v>
      </c>
      <c r="J48" s="9">
        <f t="shared" si="11"/>
        <v>6.8</v>
      </c>
      <c r="K48" s="10">
        <f t="shared" si="15"/>
        <v>5</v>
      </c>
    </row>
    <row r="49" spans="1:11" ht="12.75">
      <c r="A49" s="1">
        <v>283</v>
      </c>
      <c r="B49" s="4">
        <v>-2</v>
      </c>
      <c r="C49" s="4">
        <v>3.2</v>
      </c>
      <c r="D49" s="4">
        <v>60</v>
      </c>
      <c r="E49" s="9">
        <v>51.98</v>
      </c>
      <c r="F49" s="10">
        <v>4.01</v>
      </c>
      <c r="G49" s="27">
        <f t="shared" si="12"/>
        <v>5.696576433547779</v>
      </c>
      <c r="H49" s="27">
        <f t="shared" si="13"/>
        <v>2.002439317099005</v>
      </c>
      <c r="I49" s="24">
        <f t="shared" si="14"/>
        <v>3.6941371164487737</v>
      </c>
      <c r="J49" s="9">
        <f t="shared" si="11"/>
        <v>6.1</v>
      </c>
      <c r="K49" s="10">
        <f t="shared" si="15"/>
        <v>4</v>
      </c>
    </row>
    <row r="50" spans="1:11" ht="12.75">
      <c r="A50" s="1">
        <v>284</v>
      </c>
      <c r="B50" s="4">
        <v>-3</v>
      </c>
      <c r="C50" s="4">
        <v>3.2</v>
      </c>
      <c r="D50" s="4">
        <v>125</v>
      </c>
      <c r="E50" s="9">
        <v>27.63</v>
      </c>
      <c r="F50" s="10">
        <v>4.34</v>
      </c>
      <c r="G50" s="27">
        <f t="shared" si="12"/>
        <v>4.785384537922817</v>
      </c>
      <c r="H50" s="27">
        <f t="shared" si="13"/>
        <v>2.1164659019815355</v>
      </c>
      <c r="I50" s="24">
        <f t="shared" si="14"/>
        <v>2.668918635941282</v>
      </c>
      <c r="J50" s="9">
        <f t="shared" si="11"/>
        <v>5.4</v>
      </c>
      <c r="K50" s="10">
        <f t="shared" si="15"/>
        <v>3</v>
      </c>
    </row>
    <row r="51" spans="1:11" ht="12.75">
      <c r="A51" s="1">
        <v>285</v>
      </c>
      <c r="B51" s="4">
        <v>-4</v>
      </c>
      <c r="C51" s="4">
        <v>3.2</v>
      </c>
      <c r="D51" s="4">
        <v>250</v>
      </c>
      <c r="E51" s="4">
        <v>13.59</v>
      </c>
      <c r="F51" s="4">
        <v>4.52</v>
      </c>
      <c r="G51" s="27">
        <f aca="true" t="shared" si="16" ref="G51:H53">3.32*LOG(E51)</f>
        <v>3.7622885963518806</v>
      </c>
      <c r="H51" s="27">
        <f t="shared" si="16"/>
        <v>2.1750596035737884</v>
      </c>
      <c r="I51" s="24">
        <f>3.32*LOG(E51/F51)</f>
        <v>1.5872289927780925</v>
      </c>
      <c r="J51" s="9">
        <f t="shared" si="11"/>
        <v>4.7</v>
      </c>
      <c r="K51" s="10">
        <f t="shared" si="15"/>
        <v>2</v>
      </c>
    </row>
    <row r="52" spans="1:11" ht="12.75">
      <c r="A52" s="1">
        <v>300</v>
      </c>
      <c r="B52" s="4">
        <v>-5</v>
      </c>
      <c r="C52" s="4">
        <v>3.2</v>
      </c>
      <c r="D52" s="4">
        <v>500</v>
      </c>
      <c r="E52" s="4">
        <v>6.29</v>
      </c>
      <c r="F52" s="4">
        <v>3.99</v>
      </c>
      <c r="G52" s="27">
        <f t="shared" si="16"/>
        <v>2.651520142878293</v>
      </c>
      <c r="H52" s="27">
        <f t="shared" si="16"/>
        <v>1.995230013680004</v>
      </c>
      <c r="I52" s="24">
        <f>3.32*LOG(E52/F52)</f>
        <v>0.6562901291982886</v>
      </c>
      <c r="J52" s="9">
        <f t="shared" si="11"/>
        <v>4</v>
      </c>
      <c r="K52" s="10">
        <f t="shared" si="15"/>
        <v>1</v>
      </c>
    </row>
    <row r="53" spans="1:11" ht="12.75">
      <c r="A53" s="1">
        <v>303</v>
      </c>
      <c r="B53" s="4">
        <v>-6</v>
      </c>
      <c r="C53" s="4">
        <v>5</v>
      </c>
      <c r="D53" s="4">
        <v>1000</v>
      </c>
      <c r="E53" s="4">
        <v>2.56</v>
      </c>
      <c r="F53" s="4">
        <v>2.91</v>
      </c>
      <c r="G53" s="27">
        <f t="shared" si="16"/>
        <v>1.3553566848353407</v>
      </c>
      <c r="H53" s="27">
        <f t="shared" si="16"/>
        <v>1.5401247234332123</v>
      </c>
      <c r="I53" s="24">
        <f>3.32*LOG(E53/F53)</f>
        <v>-0.18476803859787166</v>
      </c>
      <c r="J53" s="9">
        <f t="shared" si="11"/>
        <v>3.3000000000000007</v>
      </c>
      <c r="K53" s="10">
        <f t="shared" si="15"/>
        <v>0</v>
      </c>
    </row>
    <row r="55" spans="10:11" ht="12.75">
      <c r="J55" s="9" t="s">
        <v>3</v>
      </c>
      <c r="K55" s="4" t="s">
        <v>14</v>
      </c>
    </row>
    <row r="56" spans="4:11" ht="12.75">
      <c r="D56" s="34" t="s">
        <v>40</v>
      </c>
      <c r="E56" s="9" t="s">
        <v>9</v>
      </c>
      <c r="F56" s="9" t="s">
        <v>9</v>
      </c>
      <c r="G56" s="9" t="s">
        <v>9</v>
      </c>
      <c r="H56" s="9" t="s">
        <v>9</v>
      </c>
      <c r="I56" s="9" t="s">
        <v>9</v>
      </c>
      <c r="J56" s="16" t="s">
        <v>17</v>
      </c>
      <c r="K56" s="4" t="s">
        <v>19</v>
      </c>
    </row>
    <row r="57" spans="1:14" ht="12.75">
      <c r="A57" s="13" t="s">
        <v>11</v>
      </c>
      <c r="B57" s="14" t="s">
        <v>10</v>
      </c>
      <c r="C57" s="14" t="s">
        <v>1</v>
      </c>
      <c r="D57" s="14" t="s">
        <v>0</v>
      </c>
      <c r="E57" s="15" t="s">
        <v>3</v>
      </c>
      <c r="F57" s="14" t="s">
        <v>4</v>
      </c>
      <c r="G57" s="15" t="s">
        <v>16</v>
      </c>
      <c r="H57" s="15" t="s">
        <v>37</v>
      </c>
      <c r="I57" s="14" t="s">
        <v>15</v>
      </c>
      <c r="J57" s="21">
        <v>0.7</v>
      </c>
      <c r="K57" s="22">
        <v>1</v>
      </c>
      <c r="L57" s="11" t="s">
        <v>46</v>
      </c>
      <c r="M57" s="14" t="s">
        <v>47</v>
      </c>
      <c r="N57" s="11" t="s">
        <v>48</v>
      </c>
    </row>
    <row r="58" spans="5:11" ht="12.75">
      <c r="E58" s="9"/>
      <c r="F58" s="10"/>
      <c r="G58" s="7"/>
      <c r="H58" s="7"/>
      <c r="J58" s="7"/>
      <c r="K58" s="12"/>
    </row>
    <row r="59" spans="2:11" ht="12.75">
      <c r="B59" s="4">
        <v>6</v>
      </c>
      <c r="C59" s="4">
        <v>3.2</v>
      </c>
      <c r="D59" s="4">
        <v>0.4</v>
      </c>
      <c r="E59" s="9">
        <v>255</v>
      </c>
      <c r="F59" s="10">
        <v>1</v>
      </c>
      <c r="G59" s="27">
        <f>3.32*LOG(E59)</f>
        <v>7.98971339904073</v>
      </c>
      <c r="H59" s="27">
        <f>3.32*LOG(F59)</f>
        <v>0</v>
      </c>
      <c r="I59" s="24">
        <f>3.32*LOG(E59/F59)</f>
        <v>7.98971339904073</v>
      </c>
      <c r="J59" s="9">
        <f aca="true" t="shared" si="17" ref="J59:J71">J$5*B59+7.5</f>
        <v>11.7</v>
      </c>
      <c r="K59" s="10">
        <f>K$5*B59+6</f>
        <v>12</v>
      </c>
    </row>
    <row r="60" spans="2:14" ht="12.75">
      <c r="B60" s="4">
        <v>5</v>
      </c>
      <c r="C60" s="4">
        <v>3.2</v>
      </c>
      <c r="D60" s="4">
        <v>0.8</v>
      </c>
      <c r="E60" s="9">
        <v>255</v>
      </c>
      <c r="F60" s="10">
        <v>1</v>
      </c>
      <c r="G60" s="27">
        <f aca="true" t="shared" si="18" ref="G60:G67">3.32*LOG(E60)</f>
        <v>7.98971339904073</v>
      </c>
      <c r="H60" s="27">
        <f aca="true" t="shared" si="19" ref="H60:H67">3.32*LOG(F60)</f>
        <v>0</v>
      </c>
      <c r="I60" s="24">
        <f aca="true" t="shared" si="20" ref="I60:I67">3.32*LOG(E60/F60)</f>
        <v>7.98971339904073</v>
      </c>
      <c r="J60" s="9">
        <f t="shared" si="17"/>
        <v>11</v>
      </c>
      <c r="K60" s="10">
        <f aca="true" t="shared" si="21" ref="K60:K71">K$5*B60+6</f>
        <v>11</v>
      </c>
      <c r="L60" s="4">
        <v>255</v>
      </c>
      <c r="N60" s="2">
        <f>LOG(L60)/LOG(2)</f>
        <v>7.994353436858857</v>
      </c>
    </row>
    <row r="61" spans="1:14" ht="12.75">
      <c r="A61" s="1">
        <v>299</v>
      </c>
      <c r="B61" s="4">
        <v>4</v>
      </c>
      <c r="C61" s="4">
        <v>3.2</v>
      </c>
      <c r="D61" s="4">
        <v>1.6</v>
      </c>
      <c r="E61" s="9">
        <v>255</v>
      </c>
      <c r="F61" s="10">
        <v>1</v>
      </c>
      <c r="G61" s="27">
        <f t="shared" si="18"/>
        <v>7.98971339904073</v>
      </c>
      <c r="H61" s="27">
        <f t="shared" si="19"/>
        <v>0</v>
      </c>
      <c r="I61" s="24">
        <f t="shared" si="20"/>
        <v>7.98971339904073</v>
      </c>
      <c r="J61" s="9">
        <f t="shared" si="17"/>
        <v>10.3</v>
      </c>
      <c r="K61" s="10">
        <f t="shared" si="21"/>
        <v>10</v>
      </c>
      <c r="L61" s="10">
        <v>255</v>
      </c>
      <c r="M61" s="4"/>
      <c r="N61" s="2">
        <f aca="true" t="shared" si="22" ref="N61:N74">LOG(L61)/LOG(2)</f>
        <v>7.994353436858857</v>
      </c>
    </row>
    <row r="62" spans="1:14" ht="12.75">
      <c r="A62" s="35">
        <v>298</v>
      </c>
      <c r="B62" s="36">
        <v>3</v>
      </c>
      <c r="C62" s="4">
        <v>3.2</v>
      </c>
      <c r="D62" s="36">
        <v>3.2</v>
      </c>
      <c r="E62" s="9">
        <v>255</v>
      </c>
      <c r="F62" s="10">
        <v>1</v>
      </c>
      <c r="G62" s="27">
        <f t="shared" si="18"/>
        <v>7.98971339904073</v>
      </c>
      <c r="H62" s="27">
        <f t="shared" si="19"/>
        <v>0</v>
      </c>
      <c r="I62" s="24">
        <f t="shared" si="20"/>
        <v>7.98971339904073</v>
      </c>
      <c r="J62" s="9">
        <f t="shared" si="17"/>
        <v>9.6</v>
      </c>
      <c r="K62" s="10">
        <f t="shared" si="21"/>
        <v>9</v>
      </c>
      <c r="L62" s="37">
        <v>256</v>
      </c>
      <c r="M62" s="4">
        <v>9</v>
      </c>
      <c r="N62" s="2">
        <f t="shared" si="22"/>
        <v>8</v>
      </c>
    </row>
    <row r="63" spans="1:14" ht="12.75">
      <c r="A63" s="1">
        <v>297</v>
      </c>
      <c r="B63" s="4">
        <v>2</v>
      </c>
      <c r="C63" s="4">
        <v>3.2</v>
      </c>
      <c r="D63" s="4">
        <v>6</v>
      </c>
      <c r="E63" s="9">
        <v>248.53</v>
      </c>
      <c r="F63" s="10">
        <v>1.34</v>
      </c>
      <c r="G63" s="27">
        <f t="shared" si="18"/>
        <v>7.952657681809551</v>
      </c>
      <c r="H63" s="27">
        <f t="shared" si="19"/>
        <v>0.42198793057116135</v>
      </c>
      <c r="I63" s="24">
        <f t="shared" si="20"/>
        <v>7.53066975123839</v>
      </c>
      <c r="J63" s="9">
        <f t="shared" si="17"/>
        <v>8.9</v>
      </c>
      <c r="K63" s="10">
        <f t="shared" si="21"/>
        <v>8</v>
      </c>
      <c r="L63" s="37">
        <v>187</v>
      </c>
      <c r="M63" s="4">
        <v>8</v>
      </c>
      <c r="N63" s="2">
        <f t="shared" si="22"/>
        <v>7.546894459887636</v>
      </c>
    </row>
    <row r="64" spans="1:14" ht="12.75">
      <c r="A64" s="1">
        <v>296</v>
      </c>
      <c r="B64" s="4">
        <v>1</v>
      </c>
      <c r="C64" s="4">
        <v>3.2</v>
      </c>
      <c r="D64" s="4">
        <v>13</v>
      </c>
      <c r="E64" s="9">
        <v>204.44</v>
      </c>
      <c r="F64" s="10">
        <v>2.55</v>
      </c>
      <c r="G64" s="27">
        <f t="shared" si="18"/>
        <v>7.6710786959802215</v>
      </c>
      <c r="H64" s="27">
        <f t="shared" si="19"/>
        <v>1.3497133990407308</v>
      </c>
      <c r="I64" s="24">
        <f t="shared" si="20"/>
        <v>6.32136529693949</v>
      </c>
      <c r="J64" s="9">
        <f t="shared" si="17"/>
        <v>8.2</v>
      </c>
      <c r="K64" s="10">
        <f t="shared" si="21"/>
        <v>7</v>
      </c>
      <c r="L64" s="37">
        <v>137</v>
      </c>
      <c r="M64" s="4">
        <v>7</v>
      </c>
      <c r="N64" s="2">
        <f t="shared" si="22"/>
        <v>7.098032082960526</v>
      </c>
    </row>
    <row r="65" spans="1:14" ht="12.75">
      <c r="A65" s="17">
        <v>290</v>
      </c>
      <c r="B65" s="18">
        <v>0</v>
      </c>
      <c r="C65" s="18">
        <v>3.2</v>
      </c>
      <c r="D65" s="18">
        <v>25</v>
      </c>
      <c r="E65" s="9">
        <v>150.81</v>
      </c>
      <c r="F65" s="10">
        <v>4.24</v>
      </c>
      <c r="G65" s="27">
        <f t="shared" si="18"/>
        <v>7.232388064626488</v>
      </c>
      <c r="H65" s="27">
        <f t="shared" si="19"/>
        <v>2.0828546438878726</v>
      </c>
      <c r="I65" s="24">
        <f t="shared" si="20"/>
        <v>5.149533420738616</v>
      </c>
      <c r="J65" s="9">
        <f t="shared" si="17"/>
        <v>7.5</v>
      </c>
      <c r="K65" s="10">
        <f t="shared" si="21"/>
        <v>6</v>
      </c>
      <c r="L65" s="37">
        <v>100</v>
      </c>
      <c r="M65" s="4">
        <v>6</v>
      </c>
      <c r="N65" s="2">
        <f t="shared" si="22"/>
        <v>6.643856189774724</v>
      </c>
    </row>
    <row r="66" spans="1:14" ht="12.75">
      <c r="A66" s="1">
        <v>291</v>
      </c>
      <c r="B66" s="4">
        <v>-1</v>
      </c>
      <c r="C66" s="4">
        <v>3.2</v>
      </c>
      <c r="D66" s="4">
        <v>50</v>
      </c>
      <c r="E66" s="9">
        <v>100.08</v>
      </c>
      <c r="F66" s="10">
        <v>5.34</v>
      </c>
      <c r="G66" s="27">
        <f t="shared" si="18"/>
        <v>6.641153024995407</v>
      </c>
      <c r="H66" s="27">
        <f t="shared" si="19"/>
        <v>2.415436973334807</v>
      </c>
      <c r="I66" s="24">
        <f t="shared" si="20"/>
        <v>4.2257160516606</v>
      </c>
      <c r="J66" s="9">
        <f t="shared" si="17"/>
        <v>6.8</v>
      </c>
      <c r="K66" s="10">
        <f t="shared" si="21"/>
        <v>5</v>
      </c>
      <c r="L66" s="37">
        <v>74</v>
      </c>
      <c r="M66" s="4">
        <v>5</v>
      </c>
      <c r="N66" s="2">
        <f t="shared" si="22"/>
        <v>6.20945336562895</v>
      </c>
    </row>
    <row r="67" spans="1:14" ht="12.75">
      <c r="A67" s="1">
        <v>292</v>
      </c>
      <c r="B67" s="4">
        <v>-2</v>
      </c>
      <c r="C67" s="4">
        <v>3.2</v>
      </c>
      <c r="D67" s="4">
        <v>100</v>
      </c>
      <c r="E67" s="9">
        <v>63.3</v>
      </c>
      <c r="F67" s="10">
        <v>6.27</v>
      </c>
      <c r="G67" s="27">
        <f t="shared" si="18"/>
        <v>5.980660317257619</v>
      </c>
      <c r="H67" s="27">
        <f t="shared" si="19"/>
        <v>2.6469282355579784</v>
      </c>
      <c r="I67" s="24">
        <f t="shared" si="20"/>
        <v>3.33373208169964</v>
      </c>
      <c r="J67" s="9">
        <f t="shared" si="17"/>
        <v>6.1</v>
      </c>
      <c r="K67" s="10">
        <f t="shared" si="21"/>
        <v>4</v>
      </c>
      <c r="L67" s="37">
        <v>54</v>
      </c>
      <c r="M67" s="4">
        <v>4</v>
      </c>
      <c r="N67" s="2">
        <f t="shared" si="22"/>
        <v>5.754887502163469</v>
      </c>
    </row>
    <row r="68" spans="1:14" ht="12.75">
      <c r="A68" s="1">
        <v>293</v>
      </c>
      <c r="B68" s="4">
        <v>-3</v>
      </c>
      <c r="C68" s="4">
        <v>3.2</v>
      </c>
      <c r="D68" s="4">
        <v>200</v>
      </c>
      <c r="E68" s="4">
        <v>36.34</v>
      </c>
      <c r="F68" s="4">
        <v>7.73</v>
      </c>
      <c r="G68" s="27">
        <f aca="true" t="shared" si="23" ref="G68:H71">3.32*LOG(E68)</f>
        <v>5.180477944267091</v>
      </c>
      <c r="H68" s="27">
        <f t="shared" si="23"/>
        <v>2.9487559198088387</v>
      </c>
      <c r="I68" s="24">
        <f>3.32*LOG(E68/F68)</f>
        <v>2.2317220244582527</v>
      </c>
      <c r="J68" s="9">
        <f t="shared" si="17"/>
        <v>5.4</v>
      </c>
      <c r="K68" s="10">
        <f t="shared" si="21"/>
        <v>3</v>
      </c>
      <c r="L68" s="37">
        <v>39</v>
      </c>
      <c r="M68" s="4">
        <v>3</v>
      </c>
      <c r="N68" s="2">
        <f t="shared" si="22"/>
        <v>5.285402218862248</v>
      </c>
    </row>
    <row r="69" spans="1:14" ht="12.75">
      <c r="A69" s="1">
        <v>294</v>
      </c>
      <c r="B69" s="4">
        <v>-4</v>
      </c>
      <c r="C69" s="4">
        <v>3.2</v>
      </c>
      <c r="D69" s="4">
        <v>400</v>
      </c>
      <c r="E69" s="4">
        <v>17.52</v>
      </c>
      <c r="F69" s="4">
        <v>8.11</v>
      </c>
      <c r="G69" s="27">
        <f t="shared" si="23"/>
        <v>4.128533218082445</v>
      </c>
      <c r="H69" s="27">
        <f t="shared" si="23"/>
        <v>3.0179492359810376</v>
      </c>
      <c r="I69" s="24">
        <f>3.32*LOG(E69/F69)</f>
        <v>1.1105839821014076</v>
      </c>
      <c r="J69" s="9">
        <f t="shared" si="17"/>
        <v>4.7</v>
      </c>
      <c r="K69" s="10">
        <f t="shared" si="21"/>
        <v>2</v>
      </c>
      <c r="L69" s="37">
        <v>29</v>
      </c>
      <c r="M69" s="4">
        <v>2</v>
      </c>
      <c r="N69" s="2">
        <f t="shared" si="22"/>
        <v>4.857980995127572</v>
      </c>
    </row>
    <row r="70" spans="1:14" ht="12.75">
      <c r="A70" s="1">
        <v>295</v>
      </c>
      <c r="B70" s="4">
        <v>-5</v>
      </c>
      <c r="C70" s="4">
        <v>3.2</v>
      </c>
      <c r="D70" s="4">
        <v>800</v>
      </c>
      <c r="E70" s="4">
        <v>8.81</v>
      </c>
      <c r="F70" s="4">
        <v>6.75</v>
      </c>
      <c r="G70" s="27">
        <f t="shared" si="23"/>
        <v>3.137320015927999</v>
      </c>
      <c r="H70" s="27">
        <f t="shared" si="23"/>
        <v>2.753288525799003</v>
      </c>
      <c r="I70" s="24">
        <f>3.32*LOG(E70/F70)</f>
        <v>0.38403149012899634</v>
      </c>
      <c r="J70" s="9">
        <f t="shared" si="17"/>
        <v>4</v>
      </c>
      <c r="K70" s="10">
        <f t="shared" si="21"/>
        <v>1</v>
      </c>
      <c r="L70" s="37">
        <v>21</v>
      </c>
      <c r="M70" s="4">
        <v>1</v>
      </c>
      <c r="N70" s="2">
        <f t="shared" si="22"/>
        <v>4.392317422778761</v>
      </c>
    </row>
    <row r="71" spans="1:14" ht="12.75">
      <c r="A71" s="1">
        <v>304</v>
      </c>
      <c r="B71" s="4">
        <v>-6</v>
      </c>
      <c r="C71" s="4">
        <v>10</v>
      </c>
      <c r="D71" s="4">
        <v>1600</v>
      </c>
      <c r="E71" s="4">
        <v>5.15</v>
      </c>
      <c r="F71" s="4">
        <v>5.24</v>
      </c>
      <c r="G71" s="27">
        <f t="shared" si="23"/>
        <v>2.363200000416754</v>
      </c>
      <c r="H71" s="27">
        <f t="shared" si="23"/>
        <v>2.3881798727859724</v>
      </c>
      <c r="I71" s="24">
        <f>3.32*LOG(E71/F71)</f>
        <v>-0.02497987236921833</v>
      </c>
      <c r="J71" s="9">
        <f t="shared" si="17"/>
        <v>3.3000000000000007</v>
      </c>
      <c r="K71" s="10">
        <f t="shared" si="21"/>
        <v>0</v>
      </c>
      <c r="L71" s="38">
        <v>15</v>
      </c>
      <c r="M71" s="4">
        <v>0</v>
      </c>
      <c r="N71" s="2">
        <f t="shared" si="22"/>
        <v>3.9068905956085187</v>
      </c>
    </row>
    <row r="72" spans="3:14" ht="12.75">
      <c r="C72" s="4"/>
      <c r="G72" s="30"/>
      <c r="H72" s="30"/>
      <c r="I72" s="24"/>
      <c r="J72" s="10"/>
      <c r="K72" s="10"/>
      <c r="L72" s="37">
        <v>11</v>
      </c>
      <c r="N72" s="2">
        <f t="shared" si="22"/>
        <v>3.4594316186372978</v>
      </c>
    </row>
    <row r="73" spans="12:14" ht="12.75">
      <c r="L73" s="37">
        <v>8</v>
      </c>
      <c r="N73" s="2">
        <f t="shared" si="22"/>
        <v>3</v>
      </c>
    </row>
    <row r="74" spans="12:14" ht="12.75">
      <c r="L74" s="37">
        <v>6</v>
      </c>
      <c r="N74" s="2">
        <f t="shared" si="22"/>
        <v>2.584962500721156</v>
      </c>
    </row>
  </sheetData>
  <printOptions/>
  <pageMargins left="0.75" right="0.75" top="1" bottom="1" header="0.5" footer="0.5"/>
  <pageSetup orientation="landscape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P92"/>
  <sheetViews>
    <sheetView workbookViewId="0" topLeftCell="A1">
      <selection activeCell="N97" sqref="N97"/>
    </sheetView>
  </sheetViews>
  <sheetFormatPr defaultColWidth="9.140625" defaultRowHeight="12.75"/>
  <cols>
    <col min="1" max="2" width="7.00390625" style="0" customWidth="1"/>
  </cols>
  <sheetData>
    <row r="2" spans="1:8" ht="12.75">
      <c r="A2" s="5" t="s">
        <v>30</v>
      </c>
      <c r="C2" s="6" t="s">
        <v>20</v>
      </c>
      <c r="D2" s="6" t="s">
        <v>31</v>
      </c>
      <c r="E2" s="6"/>
      <c r="H2" t="s">
        <v>22</v>
      </c>
    </row>
    <row r="3" spans="1:13" ht="12.75">
      <c r="A3" s="1"/>
      <c r="M3" s="9" t="s">
        <v>14</v>
      </c>
    </row>
    <row r="4" spans="1:13" ht="12.75">
      <c r="A4" s="1"/>
      <c r="F4" s="9" t="s">
        <v>8</v>
      </c>
      <c r="G4" s="10" t="s">
        <v>8</v>
      </c>
      <c r="H4" s="9" t="s">
        <v>9</v>
      </c>
      <c r="I4" s="10" t="s">
        <v>9</v>
      </c>
      <c r="J4" s="9" t="s">
        <v>8</v>
      </c>
      <c r="K4" s="9" t="s">
        <v>8</v>
      </c>
      <c r="L4" s="4" t="s">
        <v>9</v>
      </c>
      <c r="M4" s="9" t="s">
        <v>19</v>
      </c>
    </row>
    <row r="5" spans="1:13" ht="12.75">
      <c r="A5" s="13" t="s">
        <v>11</v>
      </c>
      <c r="B5" s="14" t="s">
        <v>32</v>
      </c>
      <c r="C5" s="14" t="s">
        <v>1</v>
      </c>
      <c r="D5" s="14" t="s">
        <v>0</v>
      </c>
      <c r="E5" s="14" t="s">
        <v>33</v>
      </c>
      <c r="F5" s="15" t="s">
        <v>3</v>
      </c>
      <c r="G5" s="14" t="s">
        <v>4</v>
      </c>
      <c r="H5" s="15" t="s">
        <v>3</v>
      </c>
      <c r="I5" s="14" t="s">
        <v>4</v>
      </c>
      <c r="J5" s="15" t="s">
        <v>16</v>
      </c>
      <c r="K5" s="15" t="s">
        <v>15</v>
      </c>
      <c r="L5" s="14" t="s">
        <v>15</v>
      </c>
      <c r="M5" s="21">
        <v>0.5</v>
      </c>
    </row>
    <row r="6" spans="1:13" ht="12.75">
      <c r="A6" s="1"/>
      <c r="F6" s="9"/>
      <c r="G6" s="10"/>
      <c r="H6" s="9"/>
      <c r="I6" s="10"/>
      <c r="J6" s="7"/>
      <c r="K6" s="7"/>
      <c r="M6" s="7"/>
    </row>
    <row r="7" spans="1:13" ht="12.75">
      <c r="A7" s="1">
        <v>209</v>
      </c>
      <c r="B7" s="4">
        <v>2</v>
      </c>
      <c r="C7" s="4">
        <v>2.8</v>
      </c>
      <c r="D7" s="4">
        <v>1.6</v>
      </c>
      <c r="E7" s="4">
        <v>-2</v>
      </c>
      <c r="F7" s="9">
        <v>152.38</v>
      </c>
      <c r="G7" s="10">
        <v>3.81</v>
      </c>
      <c r="H7" s="9">
        <v>150.75</v>
      </c>
      <c r="I7" s="10">
        <v>1.51</v>
      </c>
      <c r="J7" s="27">
        <f>3.32*LOG(F7)</f>
        <v>7.247320857866814</v>
      </c>
      <c r="K7" s="23">
        <f>3.32*LOG(F7/G7)</f>
        <v>5.318649938623758</v>
      </c>
      <c r="L7" s="24">
        <f>3.32*LOG(H7/I7)</f>
        <v>6.637610840083144</v>
      </c>
      <c r="M7" s="9">
        <f>M$5*B7+6</f>
        <v>7</v>
      </c>
    </row>
    <row r="8" spans="1:13" ht="12.75">
      <c r="A8" s="1">
        <v>208</v>
      </c>
      <c r="B8" s="4">
        <v>1</v>
      </c>
      <c r="C8" s="4">
        <v>2.8</v>
      </c>
      <c r="D8" s="4">
        <v>3.2</v>
      </c>
      <c r="E8" s="4">
        <v>-1</v>
      </c>
      <c r="F8" s="9">
        <v>147.73</v>
      </c>
      <c r="G8" s="10">
        <v>3.47</v>
      </c>
      <c r="H8" s="9">
        <v>146.67</v>
      </c>
      <c r="I8" s="10">
        <v>1.71</v>
      </c>
      <c r="J8" s="27">
        <f>3.32*LOG(F8)</f>
        <v>7.202636076785442</v>
      </c>
      <c r="K8" s="23">
        <f>3.32*LOG(F8/G8)</f>
        <v>5.408742220479741</v>
      </c>
      <c r="L8" s="24">
        <f>3.32*LOG(H8/I8)</f>
        <v>6.418706002883262</v>
      </c>
      <c r="M8" s="9">
        <f>M$5*B8+6</f>
        <v>6.5</v>
      </c>
    </row>
    <row r="9" spans="1:13" ht="12.75">
      <c r="A9" s="17">
        <v>207</v>
      </c>
      <c r="B9" s="18">
        <v>0</v>
      </c>
      <c r="C9" s="18">
        <v>2.8</v>
      </c>
      <c r="D9" s="18">
        <v>6</v>
      </c>
      <c r="E9" s="18">
        <v>0</v>
      </c>
      <c r="F9" s="19">
        <v>146.38</v>
      </c>
      <c r="G9" s="20">
        <v>4.35</v>
      </c>
      <c r="H9" s="19">
        <v>145.77</v>
      </c>
      <c r="I9" s="20">
        <v>2.42</v>
      </c>
      <c r="J9" s="28">
        <f>3.32*LOG(F9)</f>
        <v>7.189399386169584</v>
      </c>
      <c r="K9" s="25">
        <f>3.32*LOG(F9/G9)</f>
        <v>5.06961505308019</v>
      </c>
      <c r="L9" s="26">
        <f>3.32*LOG(H9/I9)</f>
        <v>5.909111255503428</v>
      </c>
      <c r="M9" s="9">
        <f>M$5*B9+6</f>
        <v>6</v>
      </c>
    </row>
    <row r="10" spans="1:13" ht="12.75">
      <c r="A10" s="1">
        <v>210</v>
      </c>
      <c r="B10" s="4">
        <v>-1</v>
      </c>
      <c r="C10" s="4">
        <v>2.8</v>
      </c>
      <c r="D10" s="4">
        <v>13</v>
      </c>
      <c r="E10" s="4">
        <v>1</v>
      </c>
      <c r="F10" s="9">
        <v>143.28</v>
      </c>
      <c r="G10" s="10">
        <v>6.97</v>
      </c>
      <c r="H10" s="9">
        <v>141.91</v>
      </c>
      <c r="I10" s="10">
        <v>3.67</v>
      </c>
      <c r="J10" s="27">
        <f>3.32*LOG(F10)</f>
        <v>7.158536101832036</v>
      </c>
      <c r="K10" s="23">
        <f>3.32*LOG(F10/G10)</f>
        <v>4.359003278546647</v>
      </c>
      <c r="L10" s="24">
        <f>3.32*LOG(H10/I10)</f>
        <v>5.269991826851834</v>
      </c>
      <c r="M10" s="9">
        <f>M$5*B10+6</f>
        <v>5.5</v>
      </c>
    </row>
    <row r="11" spans="1:13" ht="12.75">
      <c r="A11" s="1">
        <v>211</v>
      </c>
      <c r="B11" s="4">
        <v>-2</v>
      </c>
      <c r="C11" s="4">
        <v>2.8</v>
      </c>
      <c r="D11" s="4">
        <v>25</v>
      </c>
      <c r="E11" s="4">
        <v>2</v>
      </c>
      <c r="F11" s="9">
        <v>140.12</v>
      </c>
      <c r="G11" s="10">
        <v>9.94</v>
      </c>
      <c r="H11" s="9">
        <v>138.67</v>
      </c>
      <c r="I11" s="10">
        <v>5.36</v>
      </c>
      <c r="J11" s="27">
        <f>3.32*LOG(F11)</f>
        <v>7.126380427103573</v>
      </c>
      <c r="K11" s="23">
        <f>3.32*LOG(F11/G11)</f>
        <v>3.8150576309044935</v>
      </c>
      <c r="L11" s="24">
        <f>3.32*LOG(H11/I11)</f>
        <v>4.690554849855312</v>
      </c>
      <c r="M11" s="9">
        <f>M$5*B11+6</f>
        <v>5</v>
      </c>
    </row>
    <row r="12" spans="1:13" ht="12.75">
      <c r="A12" s="1"/>
      <c r="B12" s="4"/>
      <c r="C12" s="4"/>
      <c r="D12" s="4"/>
      <c r="E12" s="4"/>
      <c r="F12" s="10"/>
      <c r="G12" s="10"/>
      <c r="H12" s="10"/>
      <c r="I12" s="10"/>
      <c r="J12" s="30"/>
      <c r="K12" s="31"/>
      <c r="L12" s="24"/>
      <c r="M12" s="9"/>
    </row>
    <row r="13" spans="1:13" ht="12.75">
      <c r="A13" s="1"/>
      <c r="F13" s="9" t="s">
        <v>8</v>
      </c>
      <c r="G13" s="10" t="s">
        <v>8</v>
      </c>
      <c r="H13" s="9" t="s">
        <v>9</v>
      </c>
      <c r="I13" s="10" t="s">
        <v>9</v>
      </c>
      <c r="J13" s="9" t="s">
        <v>8</v>
      </c>
      <c r="K13" s="9" t="s">
        <v>8</v>
      </c>
      <c r="L13" s="4" t="s">
        <v>9</v>
      </c>
      <c r="M13" s="9" t="s">
        <v>19</v>
      </c>
    </row>
    <row r="14" spans="1:13" ht="12.75">
      <c r="A14" s="13" t="s">
        <v>11</v>
      </c>
      <c r="B14" s="14" t="s">
        <v>32</v>
      </c>
      <c r="C14" s="14" t="s">
        <v>1</v>
      </c>
      <c r="D14" s="14" t="s">
        <v>0</v>
      </c>
      <c r="E14" s="14" t="s">
        <v>33</v>
      </c>
      <c r="F14" s="15" t="s">
        <v>3</v>
      </c>
      <c r="G14" s="14" t="s">
        <v>4</v>
      </c>
      <c r="H14" s="15" t="s">
        <v>3</v>
      </c>
      <c r="I14" s="14" t="s">
        <v>4</v>
      </c>
      <c r="J14" s="15" t="s">
        <v>16</v>
      </c>
      <c r="K14" s="15" t="s">
        <v>15</v>
      </c>
      <c r="L14" s="14" t="s">
        <v>15</v>
      </c>
      <c r="M14" s="21">
        <v>1</v>
      </c>
    </row>
    <row r="15" spans="1:13" ht="12.75">
      <c r="A15" s="1"/>
      <c r="F15" s="9"/>
      <c r="G15" s="10"/>
      <c r="H15" s="9"/>
      <c r="I15" s="10"/>
      <c r="J15" s="7"/>
      <c r="K15" s="7"/>
      <c r="M15" s="7"/>
    </row>
    <row r="16" spans="1:13" ht="12.75">
      <c r="A16" s="1">
        <v>209</v>
      </c>
      <c r="B16" s="4">
        <v>2</v>
      </c>
      <c r="C16" s="4">
        <v>2.8</v>
      </c>
      <c r="D16" s="4">
        <v>1.6</v>
      </c>
      <c r="E16" s="4">
        <v>0</v>
      </c>
      <c r="F16" s="9">
        <v>242.4</v>
      </c>
      <c r="G16" s="10">
        <v>2.32</v>
      </c>
      <c r="H16" s="9">
        <v>241.41</v>
      </c>
      <c r="I16" s="10">
        <v>0.96</v>
      </c>
      <c r="J16" s="27">
        <f>3.32*LOG(F16)</f>
        <v>7.916648283440905</v>
      </c>
      <c r="K16" s="23">
        <f>3.32*LOG(F16/G16)</f>
        <v>6.703228173603119</v>
      </c>
      <c r="L16" s="24">
        <f>3.32*LOG(H16/I16)</f>
        <v>7.9696069563834016</v>
      </c>
      <c r="M16" s="9">
        <v>7.5</v>
      </c>
    </row>
    <row r="17" spans="1:13" ht="12.75">
      <c r="A17" s="1">
        <v>208</v>
      </c>
      <c r="B17" s="4">
        <v>1</v>
      </c>
      <c r="C17" s="4">
        <v>2.8</v>
      </c>
      <c r="D17" s="4">
        <v>3.2</v>
      </c>
      <c r="E17" s="4">
        <v>0</v>
      </c>
      <c r="F17" s="9">
        <v>198.46</v>
      </c>
      <c r="G17" s="10">
        <v>3.12</v>
      </c>
      <c r="H17" s="9">
        <v>197.51</v>
      </c>
      <c r="I17" s="10">
        <v>1.55</v>
      </c>
      <c r="J17" s="27">
        <f>3.32*LOG(F17)</f>
        <v>7.6282743169045855</v>
      </c>
      <c r="K17" s="23">
        <f>3.32*LOG(F17/G17)</f>
        <v>5.987681064763356</v>
      </c>
      <c r="L17" s="24">
        <f>3.32*LOG(H17/I17)</f>
        <v>6.989454537554034</v>
      </c>
      <c r="M17" s="9">
        <v>6.5</v>
      </c>
    </row>
    <row r="18" spans="1:13" ht="12.75">
      <c r="A18" s="17">
        <v>207</v>
      </c>
      <c r="B18" s="18">
        <v>0</v>
      </c>
      <c r="C18" s="18">
        <v>2.8</v>
      </c>
      <c r="D18" s="18">
        <v>6</v>
      </c>
      <c r="E18" s="18">
        <v>0</v>
      </c>
      <c r="F18" s="19">
        <v>146.38</v>
      </c>
      <c r="G18" s="20">
        <v>4.35</v>
      </c>
      <c r="H18" s="19">
        <v>145.77</v>
      </c>
      <c r="I18" s="20">
        <v>2.42</v>
      </c>
      <c r="J18" s="28">
        <f>3.32*LOG(F18)</f>
        <v>7.189399386169584</v>
      </c>
      <c r="K18" s="25">
        <f>3.32*LOG(F18/G18)</f>
        <v>5.06961505308019</v>
      </c>
      <c r="L18" s="26">
        <f>3.32*LOG(H18/I18)</f>
        <v>5.909111255503428</v>
      </c>
      <c r="M18" s="9">
        <v>5.5</v>
      </c>
    </row>
    <row r="19" spans="1:13" ht="12.75">
      <c r="A19" s="1">
        <v>210</v>
      </c>
      <c r="B19" s="4">
        <v>-1</v>
      </c>
      <c r="C19" s="4">
        <v>2.8</v>
      </c>
      <c r="D19" s="4">
        <v>13</v>
      </c>
      <c r="E19" s="4">
        <v>0</v>
      </c>
      <c r="F19" s="9">
        <v>95.38</v>
      </c>
      <c r="G19" s="10">
        <v>5.36</v>
      </c>
      <c r="H19" s="9">
        <v>94.31</v>
      </c>
      <c r="I19" s="10">
        <v>2.78</v>
      </c>
      <c r="J19" s="27">
        <f>3.32*LOG(F19)</f>
        <v>6.571798296084856</v>
      </c>
      <c r="K19" s="23">
        <f>3.32*LOG(F19/G19)</f>
        <v>4.1509711943048595</v>
      </c>
      <c r="L19" s="24">
        <f>3.32*LOG(H19/I19)</f>
        <v>5.081302990465872</v>
      </c>
      <c r="M19" s="9">
        <v>4.5</v>
      </c>
    </row>
    <row r="20" spans="1:13" ht="12.75">
      <c r="A20" s="1">
        <v>211</v>
      </c>
      <c r="B20" s="4">
        <v>-2</v>
      </c>
      <c r="C20" s="4">
        <v>2.8</v>
      </c>
      <c r="D20" s="4">
        <v>25</v>
      </c>
      <c r="E20" s="4">
        <v>0</v>
      </c>
      <c r="F20" s="9">
        <v>58.4</v>
      </c>
      <c r="G20" s="10">
        <v>5.29</v>
      </c>
      <c r="H20" s="9">
        <v>57.62</v>
      </c>
      <c r="I20" s="10">
        <v>2.83</v>
      </c>
      <c r="J20" s="27">
        <f>3.32*LOG(F20)</f>
        <v>5.864490652413166</v>
      </c>
      <c r="K20" s="23">
        <f>3.32*LOG(F20/G20)</f>
        <v>3.4626178212563494</v>
      </c>
      <c r="L20" s="24">
        <f>3.32*LOG(H20/I20)</f>
        <v>4.3451722371547445</v>
      </c>
      <c r="M20" s="9">
        <v>3.5</v>
      </c>
    </row>
    <row r="21" spans="1:13" ht="12.75">
      <c r="A21" s="1"/>
      <c r="B21" s="4"/>
      <c r="C21" s="4"/>
      <c r="D21" s="4"/>
      <c r="E21" s="4"/>
      <c r="F21" s="10"/>
      <c r="G21" s="10"/>
      <c r="H21" s="10"/>
      <c r="I21" s="10"/>
      <c r="J21" s="30"/>
      <c r="K21" s="31"/>
      <c r="L21" s="24"/>
      <c r="M21" s="9"/>
    </row>
    <row r="22" spans="1:13" ht="12.75">
      <c r="A22" s="13"/>
      <c r="B22" s="14"/>
      <c r="C22" s="14"/>
      <c r="D22" s="14"/>
      <c r="E22" s="14" t="s">
        <v>12</v>
      </c>
      <c r="F22" s="11"/>
      <c r="G22" s="11"/>
      <c r="H22" s="11"/>
      <c r="I22" s="11"/>
      <c r="J22" s="32"/>
      <c r="K22" s="33"/>
      <c r="L22" s="32"/>
      <c r="M22" s="15" t="s">
        <v>12</v>
      </c>
    </row>
    <row r="23" spans="1:13" ht="12.75">
      <c r="A23" s="1">
        <v>212</v>
      </c>
      <c r="B23" s="4">
        <v>100</v>
      </c>
      <c r="C23" s="4">
        <v>2.8</v>
      </c>
      <c r="D23" s="4">
        <v>3.2</v>
      </c>
      <c r="E23" s="4">
        <v>0</v>
      </c>
      <c r="F23" s="9">
        <v>146.22</v>
      </c>
      <c r="G23" s="10">
        <v>4.04</v>
      </c>
      <c r="H23" s="9">
        <v>145.07</v>
      </c>
      <c r="I23" s="10">
        <v>1.73</v>
      </c>
      <c r="J23" s="27">
        <f>3.32*LOG(F23)</f>
        <v>7.187822508166982</v>
      </c>
      <c r="K23" s="23">
        <f>3.32*LOG(F23/G23)</f>
        <v>5.174636375999772</v>
      </c>
      <c r="L23" s="24">
        <f>3.32*LOG(H23/I23)</f>
        <v>6.38612460629465</v>
      </c>
      <c r="M23" s="9">
        <v>7</v>
      </c>
    </row>
    <row r="24" spans="1:13" ht="12.75">
      <c r="A24" s="17">
        <v>207</v>
      </c>
      <c r="B24" s="18">
        <v>200</v>
      </c>
      <c r="C24" s="18">
        <v>2.8</v>
      </c>
      <c r="D24" s="18">
        <v>6</v>
      </c>
      <c r="E24" s="18">
        <v>0</v>
      </c>
      <c r="F24" s="19">
        <v>146.38</v>
      </c>
      <c r="G24" s="20">
        <v>4.35</v>
      </c>
      <c r="H24" s="19">
        <v>145.77</v>
      </c>
      <c r="I24" s="20">
        <v>2.42</v>
      </c>
      <c r="J24" s="28">
        <f>3.32*LOG(F24)</f>
        <v>7.189399386169584</v>
      </c>
      <c r="K24" s="25">
        <f>3.32*LOG(F24/G24)</f>
        <v>5.06961505308019</v>
      </c>
      <c r="L24" s="24">
        <f>3.32*LOG(H24/I24)</f>
        <v>5.909111255503428</v>
      </c>
      <c r="M24" s="9">
        <v>6.5</v>
      </c>
    </row>
    <row r="25" spans="1:13" ht="12.75">
      <c r="A25" s="1">
        <v>213</v>
      </c>
      <c r="B25" s="4">
        <v>400</v>
      </c>
      <c r="C25" s="4">
        <v>2.8</v>
      </c>
      <c r="D25" s="4">
        <v>13</v>
      </c>
      <c r="E25" s="4">
        <v>0</v>
      </c>
      <c r="F25" s="9">
        <v>148.05</v>
      </c>
      <c r="G25" s="10">
        <v>8.07</v>
      </c>
      <c r="H25" s="9">
        <v>145.18</v>
      </c>
      <c r="I25" s="10">
        <v>3.66</v>
      </c>
      <c r="J25" s="27">
        <f>3.32*LOG(F25)</f>
        <v>7.205755926928055</v>
      </c>
      <c r="K25" s="23">
        <f>3.32*LOG(F25/G25)</f>
        <v>4.1949357916507815</v>
      </c>
      <c r="L25" s="24">
        <f>3.32*LOG(H25/I25)</f>
        <v>5.306773346153922</v>
      </c>
      <c r="M25" s="9">
        <v>6</v>
      </c>
    </row>
    <row r="26" spans="1:13" ht="12.75">
      <c r="A26" s="1">
        <v>214</v>
      </c>
      <c r="B26" s="4">
        <v>800</v>
      </c>
      <c r="C26" s="4">
        <v>2.8</v>
      </c>
      <c r="D26" s="4">
        <v>25</v>
      </c>
      <c r="E26" s="4">
        <v>0</v>
      </c>
      <c r="F26" s="9">
        <v>147.87</v>
      </c>
      <c r="G26" s="10">
        <v>11.36</v>
      </c>
      <c r="H26" s="9">
        <v>144.37</v>
      </c>
      <c r="I26" s="10">
        <v>5.56</v>
      </c>
      <c r="J26" s="27">
        <f>3.32*LOG(F26)</f>
        <v>7.204001841942963</v>
      </c>
      <c r="K26" s="23">
        <f>3.32*LOG(F26/G26)</f>
        <v>3.7001457817779633</v>
      </c>
      <c r="L26" s="24">
        <f>3.32*LOG(H26/I26)</f>
        <v>4.695815187442027</v>
      </c>
      <c r="M26" s="9">
        <v>5.5</v>
      </c>
    </row>
    <row r="27" spans="1:12" ht="12.75">
      <c r="A27" s="1"/>
      <c r="B27" s="4"/>
      <c r="C27" s="4"/>
      <c r="D27" s="4"/>
      <c r="E27" s="4"/>
      <c r="J27" s="2"/>
      <c r="K27" s="3"/>
      <c r="L27" s="2"/>
    </row>
    <row r="29" spans="1:13" ht="12.75">
      <c r="A29" s="1"/>
      <c r="B29" s="4"/>
      <c r="C29" s="4"/>
      <c r="D29" s="4"/>
      <c r="E29" s="4"/>
      <c r="F29" s="10"/>
      <c r="G29" s="10"/>
      <c r="H29" s="10"/>
      <c r="I29" s="10"/>
      <c r="J29" s="30"/>
      <c r="K29" s="31"/>
      <c r="L29" s="24"/>
      <c r="M29" s="10"/>
    </row>
    <row r="30" spans="1:13" ht="12.75">
      <c r="A30" s="1"/>
      <c r="B30" s="4"/>
      <c r="C30" s="4"/>
      <c r="D30" s="4"/>
      <c r="E30" s="4"/>
      <c r="F30" s="10"/>
      <c r="G30" s="10"/>
      <c r="H30" s="10"/>
      <c r="I30" s="10"/>
      <c r="J30" s="30"/>
      <c r="K30" s="31"/>
      <c r="L30" s="24"/>
      <c r="M30" s="10"/>
    </row>
    <row r="31" spans="1:13" ht="12.75">
      <c r="A31" s="1"/>
      <c r="B31" s="4"/>
      <c r="C31" s="4"/>
      <c r="D31" s="4"/>
      <c r="E31" s="4"/>
      <c r="F31" s="10"/>
      <c r="G31" s="10"/>
      <c r="H31" s="10"/>
      <c r="I31" s="10"/>
      <c r="J31" s="30"/>
      <c r="K31" s="31"/>
      <c r="L31" s="24"/>
      <c r="M31" s="10"/>
    </row>
    <row r="32" ht="12.75">
      <c r="A32" s="1"/>
    </row>
    <row r="33" spans="1:9" ht="12.75">
      <c r="A33" s="1"/>
      <c r="I33" t="s">
        <v>34</v>
      </c>
    </row>
    <row r="34" spans="1:9" ht="12.75">
      <c r="A34" s="1"/>
      <c r="I34" t="s">
        <v>35</v>
      </c>
    </row>
    <row r="35" spans="1:9" ht="12.75">
      <c r="A35" s="1"/>
      <c r="I35" t="s">
        <v>36</v>
      </c>
    </row>
    <row r="36" ht="12.75">
      <c r="A36" s="1"/>
    </row>
    <row r="37" ht="12.75">
      <c r="A37" s="1"/>
    </row>
    <row r="38" ht="12.75">
      <c r="A38" s="1"/>
    </row>
    <row r="39" ht="12.75">
      <c r="A39" s="1"/>
    </row>
    <row r="40" ht="12.75">
      <c r="A40" s="1"/>
    </row>
    <row r="41" ht="12.75">
      <c r="A41" s="1"/>
    </row>
    <row r="42" ht="12.75">
      <c r="A42" s="1"/>
    </row>
    <row r="43" ht="12.75">
      <c r="A43" s="1"/>
    </row>
    <row r="44" ht="12.75">
      <c r="A44" s="1"/>
    </row>
    <row r="45" ht="12.75">
      <c r="A45" s="1"/>
    </row>
    <row r="46" ht="12.75">
      <c r="A46" s="1"/>
    </row>
    <row r="47" ht="12.75">
      <c r="A47" s="1"/>
    </row>
    <row r="48" ht="12.75">
      <c r="A48" s="1"/>
    </row>
    <row r="49" ht="12.75">
      <c r="A49" s="1"/>
    </row>
    <row r="50" ht="12.75">
      <c r="A50" s="1"/>
    </row>
    <row r="51" ht="12.75">
      <c r="A51" s="1"/>
    </row>
    <row r="52" ht="12.75">
      <c r="A52" s="1"/>
    </row>
    <row r="53" ht="12.75">
      <c r="A53" s="1"/>
    </row>
    <row r="54" spans="1:6" ht="12.75">
      <c r="A54" s="1"/>
      <c r="B54" s="5"/>
      <c r="D54" s="6"/>
      <c r="E54" s="6"/>
      <c r="F54" s="6"/>
    </row>
    <row r="55" ht="12.75">
      <c r="A55" s="1"/>
    </row>
    <row r="56" ht="12.75">
      <c r="A56" s="1"/>
    </row>
    <row r="57" ht="12.75">
      <c r="A57" s="1"/>
    </row>
    <row r="58" ht="12.75">
      <c r="A58" s="1"/>
    </row>
    <row r="59" ht="12.75">
      <c r="A59" s="1"/>
    </row>
    <row r="60" ht="12.75">
      <c r="A60" s="1"/>
    </row>
    <row r="61" ht="12.75">
      <c r="A61" s="1"/>
    </row>
    <row r="62" ht="12.75">
      <c r="A62" s="1"/>
    </row>
    <row r="63" ht="12.75">
      <c r="A63" s="1"/>
    </row>
    <row r="64" ht="12.75">
      <c r="A64" s="1"/>
    </row>
    <row r="65" spans="1:16" ht="12.75">
      <c r="A65" s="1"/>
      <c r="P65" t="s">
        <v>12</v>
      </c>
    </row>
    <row r="66" ht="12.75">
      <c r="A66" s="1"/>
    </row>
    <row r="67" ht="12.75">
      <c r="A67" s="1"/>
    </row>
    <row r="68" ht="12.75">
      <c r="A68" s="1"/>
    </row>
    <row r="69" ht="12.75">
      <c r="A69" s="1"/>
    </row>
    <row r="70" ht="12.75">
      <c r="A70" s="1"/>
    </row>
    <row r="71" ht="12.75">
      <c r="A71" s="1"/>
    </row>
    <row r="72" ht="12.75">
      <c r="A72" s="1"/>
    </row>
    <row r="73" ht="12.75">
      <c r="A73" s="1"/>
    </row>
    <row r="74" ht="12.75">
      <c r="A74" s="1"/>
    </row>
    <row r="75" ht="12.75">
      <c r="A75" s="1"/>
    </row>
    <row r="76" ht="12.75">
      <c r="A76" s="1"/>
    </row>
    <row r="77" ht="12.75">
      <c r="A77" s="1"/>
    </row>
    <row r="78" ht="12.75">
      <c r="A78" s="1"/>
    </row>
    <row r="79" ht="12.75">
      <c r="A79" s="1"/>
    </row>
    <row r="92" ht="12.75">
      <c r="I92" t="s">
        <v>12</v>
      </c>
    </row>
  </sheetData>
  <printOptions/>
  <pageMargins left="0.75" right="0.75" top="1" bottom="1" header="0.5" footer="0.5"/>
  <pageSetup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Linkwitz 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Siegfried Linkwitz</dc:creator>
  <cp:keywords/>
  <dc:description/>
  <cp:lastModifiedBy>Siegfried Linkwitz</cp:lastModifiedBy>
  <cp:lastPrinted>2008-03-05T03:52:11Z</cp:lastPrinted>
  <dcterms:created xsi:type="dcterms:W3CDTF">2008-01-27T23:49:12Z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