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7115" windowHeight="11505" activeTab="0"/>
  </bookViews>
  <sheets>
    <sheet name="Std Dev" sheetId="1" r:id="rId1"/>
    <sheet name="12bit-8bit" sheetId="2" r:id="rId2"/>
  </sheets>
  <definedNames/>
  <calcPr fullCalcOnLoad="1"/>
</workbook>
</file>

<file path=xl/sharedStrings.xml><?xml version="1.0" encoding="utf-8"?>
<sst xmlns="http://schemas.openxmlformats.org/spreadsheetml/2006/main" count="65" uniqueCount="45">
  <si>
    <t>R</t>
  </si>
  <si>
    <t>G</t>
  </si>
  <si>
    <t>B</t>
  </si>
  <si>
    <t>Mean</t>
  </si>
  <si>
    <t>Std. Dev.</t>
  </si>
  <si>
    <t>Median</t>
  </si>
  <si>
    <t>Dev R</t>
  </si>
  <si>
    <t>Dev G</t>
  </si>
  <si>
    <t>Dev B</t>
  </si>
  <si>
    <t>Std Dev</t>
  </si>
  <si>
    <t>Sum</t>
  </si>
  <si>
    <t>From Adopbe Elements Info for 9 pixels:</t>
  </si>
  <si>
    <t>Measured pixels</t>
  </si>
  <si>
    <t>R Dev^2</t>
  </si>
  <si>
    <t>G Dev^2</t>
  </si>
  <si>
    <t>B Dev^2</t>
  </si>
  <si>
    <t xml:space="preserve">Sum </t>
  </si>
  <si>
    <t>1/13/08</t>
  </si>
  <si>
    <t>Average uncertainty of the Mean</t>
  </si>
  <si>
    <t>+/-</t>
  </si>
  <si>
    <t>Pixel#</t>
  </si>
  <si>
    <t>Luminance value of Pixels</t>
  </si>
  <si>
    <t>Luminance</t>
  </si>
  <si>
    <t>Color</t>
  </si>
  <si>
    <t>Measured</t>
  </si>
  <si>
    <t>Is luminance of gray a color weighted average?</t>
  </si>
  <si>
    <t>X</t>
  </si>
  <si>
    <t>2^Y</t>
  </si>
  <si>
    <t xml:space="preserve"> </t>
  </si>
  <si>
    <t>c =</t>
  </si>
  <si>
    <t>12 bit to 8 bit conversion</t>
  </si>
  <si>
    <t>12-bit lin.</t>
  </si>
  <si>
    <t>8-bit lin.</t>
  </si>
  <si>
    <t>level diff.</t>
  </si>
  <si>
    <t>K1 =</t>
  </si>
  <si>
    <t>K2 =</t>
  </si>
  <si>
    <t>Y = K1*X</t>
  </si>
  <si>
    <t>Y = K2*X+c</t>
  </si>
  <si>
    <t>8-bit comp.</t>
  </si>
  <si>
    <t>12-bit</t>
  </si>
  <si>
    <t>8/12 slope</t>
  </si>
  <si>
    <t>1/2.2 slope</t>
  </si>
  <si>
    <t>Input level</t>
  </si>
  <si>
    <t>log2</t>
  </si>
  <si>
    <t>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</si>
</sst>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left"/>
    </xf>
    <xf numFmtId="0" fontId="0" fillId="0" borderId="0" xfId="0" applyAlignment="1" quotePrefix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2" fontId="1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 quotePrefix="1">
      <alignment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685"/>
          <c:w val="0.94475"/>
          <c:h val="0.89375"/>
        </c:manualLayout>
      </c:layout>
      <c:lineChart>
        <c:grouping val="standard"/>
        <c:varyColors val="0"/>
        <c:ser>
          <c:idx val="0"/>
          <c:order val="0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'12bit-8bit'!$A$6:$A$17</c:f>
              <c:numCache/>
            </c:numRef>
          </c:cat>
          <c:val>
            <c:numRef>
              <c:f>'12bit-8bit'!$E$6:$E$17</c:f>
              <c:numCache/>
            </c:numRef>
          </c:val>
          <c:smooth val="0"/>
        </c:ser>
        <c:ser>
          <c:idx val="2"/>
          <c:order val="1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'12bit-8bit'!$A$6:$A$17</c:f>
              <c:numCache/>
            </c:numRef>
          </c:cat>
          <c:val>
            <c:numRef>
              <c:f>'12bit-8bit'!$L$6:$L$17</c:f>
              <c:numCache/>
            </c:numRef>
          </c:val>
          <c:smooth val="0"/>
        </c:ser>
        <c:ser>
          <c:idx val="3"/>
          <c:order val="2"/>
          <c:tx>
            <c:v>12-bits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'12bit-8bit'!$B$6:$B$17</c:f>
              <c:numCache/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 intervals log2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  <c:max val="100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Levels between stops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79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025"/>
          <c:y val="0.31175"/>
          <c:w val="0.314"/>
          <c:h val="0.205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>
        <c:manualLayout>
          <c:xMode val="factor"/>
          <c:yMode val="factor"/>
          <c:x val="0.002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6725"/>
          <c:w val="0.9075"/>
          <c:h val="0.88225"/>
        </c:manualLayout>
      </c:layout>
      <c:lineChart>
        <c:grouping val="standard"/>
        <c:varyColors val="0"/>
        <c:ser>
          <c:idx val="0"/>
          <c:order val="0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'12bit-8bit'!$J$6:$J$18</c:f>
              <c:numCache/>
            </c:numRef>
          </c:val>
          <c:smooth val="0"/>
        </c:ser>
        <c:ser>
          <c:idx val="1"/>
          <c:order val="1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'12bit-8bit'!$C$6:$C$18</c:f>
              <c:numCache/>
            </c:numRef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Input level log2 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1229"/>
        <c:crosses val="autoZero"/>
        <c:auto val="1"/>
        <c:lblOffset val="100"/>
        <c:noMultiLvlLbl val="0"/>
      </c:catAx>
      <c:valAx>
        <c:axId val="13801229"/>
        <c:scaling>
          <c:orientation val="minMax"/>
          <c:max val="8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Output level log2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617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75"/>
          <c:y val="0.5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12-bit to 8-bit conversion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7525"/>
          <c:w val="0.9395"/>
          <c:h val="0.87675"/>
        </c:manualLayout>
      </c:layout>
      <c:lineChart>
        <c:grouping val="standard"/>
        <c:varyColors val="0"/>
        <c:ser>
          <c:idx val="0"/>
          <c:order val="0"/>
          <c:tx>
            <c:v>8/12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'12bit-8bit'!$D$6:$D$18</c:f>
              <c:numCache/>
            </c:numRef>
          </c:val>
          <c:smooth val="0"/>
        </c:ser>
        <c:ser>
          <c:idx val="1"/>
          <c:order val="1"/>
          <c:tx>
            <c:v>1/2.2 slope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'12bit-8bit'!$I$6:$I$18</c:f>
              <c:numCache/>
            </c:numRef>
          </c:cat>
          <c:val>
            <c:numRef>
              <c:f>'12bit-8bit'!$K$6:$K$18</c:f>
              <c:numCache/>
            </c:numRef>
          </c:val>
          <c:smooth val="0"/>
        </c:ser>
        <c:marker val="1"/>
        <c:axId val="57102198"/>
        <c:axId val="44157735"/>
      </c:lineChart>
      <c:catAx>
        <c:axId val="5710219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12-bit levels log2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8-bit levels linear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02198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4"/>
          <c:y val="0.3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40</xdr:row>
      <xdr:rowOff>104775</xdr:rowOff>
    </xdr:from>
    <xdr:to>
      <xdr:col>12</xdr:col>
      <xdr:colOff>200025</xdr:colOff>
      <xdr:row>58</xdr:row>
      <xdr:rowOff>57150</xdr:rowOff>
    </xdr:to>
    <xdr:graphicFrame>
      <xdr:nvGraphicFramePr>
        <xdr:cNvPr id="1" name="Chart 1"/>
        <xdr:cNvGraphicFramePr/>
      </xdr:nvGraphicFramePr>
      <xdr:xfrm>
        <a:off x="4333875" y="6581775"/>
        <a:ext cx="33623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20</xdr:row>
      <xdr:rowOff>85725</xdr:rowOff>
    </xdr:from>
    <xdr:to>
      <xdr:col>7</xdr:col>
      <xdr:colOff>409575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876300" y="3324225"/>
        <a:ext cx="38004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40</xdr:row>
      <xdr:rowOff>104775</xdr:rowOff>
    </xdr:from>
    <xdr:to>
      <xdr:col>6</xdr:col>
      <xdr:colOff>390525</xdr:colOff>
      <xdr:row>58</xdr:row>
      <xdr:rowOff>57150</xdr:rowOff>
    </xdr:to>
    <xdr:graphicFrame>
      <xdr:nvGraphicFramePr>
        <xdr:cNvPr id="3" name="Chart 4"/>
        <xdr:cNvGraphicFramePr/>
      </xdr:nvGraphicFramePr>
      <xdr:xfrm>
        <a:off x="180975" y="6581775"/>
        <a:ext cx="38671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0"/>
  <sheetViews>
    <sheetView tabSelected="1" workbookViewId="0" topLeftCell="A1">
      <selection activeCell="H27" sqref="H27"/>
    </sheetView>
  </sheetViews>
  <sheetFormatPr defaultColWidth="9.140625" defaultRowHeight="12.75"/>
  <sheetData>
    <row r="3" spans="2:12" ht="12.75">
      <c r="B3" t="s">
        <v>11</v>
      </c>
      <c r="L3" s="15" t="s">
        <v>17</v>
      </c>
    </row>
    <row r="5" spans="2:3" ht="12.75">
      <c r="B5" s="5" t="s">
        <v>3</v>
      </c>
      <c r="C5" s="5">
        <v>156.19</v>
      </c>
    </row>
    <row r="6" spans="2:3" ht="12.75">
      <c r="B6" s="5" t="s">
        <v>4</v>
      </c>
      <c r="C6" s="5">
        <v>45.96</v>
      </c>
    </row>
    <row r="7" spans="2:3" ht="12.75">
      <c r="B7" s="5" t="s">
        <v>5</v>
      </c>
      <c r="C7" s="5">
        <v>164</v>
      </c>
    </row>
    <row r="9" ht="12.75">
      <c r="B9" t="s">
        <v>12</v>
      </c>
    </row>
    <row r="10" spans="1:12" ht="12.75">
      <c r="A10" s="3" t="s">
        <v>20</v>
      </c>
      <c r="B10" s="3" t="s">
        <v>0</v>
      </c>
      <c r="C10" s="3" t="s">
        <v>1</v>
      </c>
      <c r="D10" s="3" t="s">
        <v>2</v>
      </c>
      <c r="F10" s="3" t="s">
        <v>6</v>
      </c>
      <c r="G10" s="3" t="s">
        <v>7</v>
      </c>
      <c r="H10" s="3" t="s">
        <v>8</v>
      </c>
      <c r="J10" s="3" t="s">
        <v>13</v>
      </c>
      <c r="K10" s="3" t="s">
        <v>14</v>
      </c>
      <c r="L10" s="3" t="s">
        <v>15</v>
      </c>
    </row>
    <row r="11" spans="1:13" ht="12.75">
      <c r="A11" s="1">
        <v>1</v>
      </c>
      <c r="B11" s="1">
        <v>195</v>
      </c>
      <c r="C11" s="1">
        <v>223</v>
      </c>
      <c r="D11" s="1">
        <v>102</v>
      </c>
      <c r="F11" s="2">
        <f>B11-$E$22</f>
        <v>38.81481481481481</v>
      </c>
      <c r="G11" s="2">
        <f>C11-$E$22</f>
        <v>66.81481481481481</v>
      </c>
      <c r="H11" s="2">
        <f>D11-$E$22</f>
        <v>-54.18518518518519</v>
      </c>
      <c r="J11" s="2">
        <f>F11*F11</f>
        <v>1506.5898491083672</v>
      </c>
      <c r="K11" s="2">
        <f aca="true" t="shared" si="0" ref="K11:K19">G11*G11</f>
        <v>4464.219478737997</v>
      </c>
      <c r="L11" s="2">
        <f aca="true" t="shared" si="1" ref="L11:L19">H11*H11</f>
        <v>2936.0342935528124</v>
      </c>
      <c r="M11" s="2"/>
    </row>
    <row r="12" spans="1:13" ht="12.75">
      <c r="A12" s="1">
        <v>2</v>
      </c>
      <c r="B12" s="1">
        <v>168</v>
      </c>
      <c r="C12" s="1">
        <v>195</v>
      </c>
      <c r="D12" s="1">
        <v>92</v>
      </c>
      <c r="F12" s="2">
        <f aca="true" t="shared" si="2" ref="F12:F19">B12-$E$22</f>
        <v>11.81481481481481</v>
      </c>
      <c r="G12" s="2">
        <f aca="true" t="shared" si="3" ref="G12:G19">C12-$E$22</f>
        <v>38.81481481481481</v>
      </c>
      <c r="H12" s="2">
        <f aca="true" t="shared" si="4" ref="H12:H19">D12-$E$22</f>
        <v>-64.18518518518519</v>
      </c>
      <c r="J12" s="2">
        <f aca="true" t="shared" si="5" ref="J12:J19">F12*F12</f>
        <v>139.5898491083675</v>
      </c>
      <c r="K12" s="2">
        <f t="shared" si="0"/>
        <v>1506.5898491083672</v>
      </c>
      <c r="L12" s="2">
        <f t="shared" si="1"/>
        <v>4119.737997256517</v>
      </c>
      <c r="M12" s="2"/>
    </row>
    <row r="13" spans="1:13" ht="12.75">
      <c r="A13" s="1">
        <v>3</v>
      </c>
      <c r="B13" s="1">
        <v>153</v>
      </c>
      <c r="C13" s="1">
        <v>177</v>
      </c>
      <c r="D13" s="1">
        <v>91</v>
      </c>
      <c r="F13" s="2">
        <f t="shared" si="2"/>
        <v>-3.1851851851851904</v>
      </c>
      <c r="G13" s="2">
        <f t="shared" si="3"/>
        <v>20.81481481481481</v>
      </c>
      <c r="H13" s="2">
        <f t="shared" si="4"/>
        <v>-65.18518518518519</v>
      </c>
      <c r="J13" s="2">
        <f t="shared" si="5"/>
        <v>10.145404663923216</v>
      </c>
      <c r="K13" s="2">
        <f t="shared" si="0"/>
        <v>433.2565157750341</v>
      </c>
      <c r="L13" s="2">
        <f t="shared" si="1"/>
        <v>4249.108367626887</v>
      </c>
      <c r="M13" s="2"/>
    </row>
    <row r="14" spans="1:13" ht="12.75">
      <c r="A14" s="1">
        <v>4</v>
      </c>
      <c r="B14" s="1">
        <v>194</v>
      </c>
      <c r="C14" s="1">
        <v>225</v>
      </c>
      <c r="D14" s="1">
        <v>106</v>
      </c>
      <c r="F14" s="2">
        <f t="shared" si="2"/>
        <v>37.81481481481481</v>
      </c>
      <c r="G14" s="2">
        <f t="shared" si="3"/>
        <v>68.81481481481481</v>
      </c>
      <c r="H14" s="2">
        <f t="shared" si="4"/>
        <v>-50.18518518518519</v>
      </c>
      <c r="J14" s="2">
        <f t="shared" si="5"/>
        <v>1429.9602194787376</v>
      </c>
      <c r="K14" s="2">
        <f t="shared" si="0"/>
        <v>4735.478737997256</v>
      </c>
      <c r="L14" s="2">
        <f t="shared" si="1"/>
        <v>2518.552812071331</v>
      </c>
      <c r="M14" s="2"/>
    </row>
    <row r="15" spans="1:13" ht="12.75">
      <c r="A15" s="1">
        <v>5</v>
      </c>
      <c r="B15" s="1">
        <v>160</v>
      </c>
      <c r="C15" s="1">
        <v>191</v>
      </c>
      <c r="D15" s="1">
        <v>87</v>
      </c>
      <c r="F15" s="2">
        <f t="shared" si="2"/>
        <v>3.8148148148148096</v>
      </c>
      <c r="G15" s="2">
        <f t="shared" si="3"/>
        <v>34.81481481481481</v>
      </c>
      <c r="H15" s="2">
        <f t="shared" si="4"/>
        <v>-69.18518518518519</v>
      </c>
      <c r="J15" s="2">
        <f t="shared" si="5"/>
        <v>14.55281207133055</v>
      </c>
      <c r="K15" s="2">
        <f t="shared" si="0"/>
        <v>1212.0713305898487</v>
      </c>
      <c r="L15" s="2">
        <f t="shared" si="1"/>
        <v>4786.589849108368</v>
      </c>
      <c r="M15" s="2"/>
    </row>
    <row r="16" spans="1:13" ht="12.75">
      <c r="A16" s="1">
        <v>6</v>
      </c>
      <c r="B16" s="1">
        <v>149</v>
      </c>
      <c r="C16" s="1">
        <v>177</v>
      </c>
      <c r="D16" s="1">
        <v>90</v>
      </c>
      <c r="F16" s="2">
        <f t="shared" si="2"/>
        <v>-7.1851851851851904</v>
      </c>
      <c r="G16" s="2">
        <f t="shared" si="3"/>
        <v>20.81481481481481</v>
      </c>
      <c r="H16" s="2">
        <f t="shared" si="4"/>
        <v>-66.18518518518519</v>
      </c>
      <c r="J16" s="2">
        <f t="shared" si="5"/>
        <v>51.62688614540474</v>
      </c>
      <c r="K16" s="2">
        <f t="shared" si="0"/>
        <v>433.2565157750341</v>
      </c>
      <c r="L16" s="2">
        <f t="shared" si="1"/>
        <v>4380.478737997257</v>
      </c>
      <c r="M16" s="2"/>
    </row>
    <row r="17" spans="1:13" ht="12.75">
      <c r="A17" s="1">
        <v>7</v>
      </c>
      <c r="B17" s="1">
        <v>185</v>
      </c>
      <c r="C17" s="1">
        <v>219</v>
      </c>
      <c r="D17" s="1">
        <v>106</v>
      </c>
      <c r="F17" s="2">
        <f t="shared" si="2"/>
        <v>28.81481481481481</v>
      </c>
      <c r="G17" s="2">
        <f t="shared" si="3"/>
        <v>62.81481481481481</v>
      </c>
      <c r="H17" s="2">
        <f t="shared" si="4"/>
        <v>-50.18518518518519</v>
      </c>
      <c r="J17" s="2">
        <f t="shared" si="5"/>
        <v>830.293552812071</v>
      </c>
      <c r="K17" s="2">
        <f t="shared" si="0"/>
        <v>3945.700960219478</v>
      </c>
      <c r="L17" s="2">
        <f t="shared" si="1"/>
        <v>2518.552812071331</v>
      </c>
      <c r="M17" s="2"/>
    </row>
    <row r="18" spans="1:13" ht="12.75">
      <c r="A18" s="1">
        <v>8</v>
      </c>
      <c r="B18" s="1">
        <v>163</v>
      </c>
      <c r="C18" s="1">
        <v>198</v>
      </c>
      <c r="D18" s="1">
        <v>98</v>
      </c>
      <c r="F18" s="2">
        <f t="shared" si="2"/>
        <v>6.8148148148148096</v>
      </c>
      <c r="G18" s="2">
        <f t="shared" si="3"/>
        <v>41.81481481481481</v>
      </c>
      <c r="H18" s="2">
        <f t="shared" si="4"/>
        <v>-58.18518518518519</v>
      </c>
      <c r="J18" s="2">
        <f t="shared" si="5"/>
        <v>46.44170096021941</v>
      </c>
      <c r="K18" s="2">
        <f t="shared" si="0"/>
        <v>1748.478737997256</v>
      </c>
      <c r="L18" s="2">
        <f t="shared" si="1"/>
        <v>3385.515775034294</v>
      </c>
      <c r="M18" s="2"/>
    </row>
    <row r="19" spans="1:13" ht="12.75">
      <c r="A19" s="3">
        <v>9</v>
      </c>
      <c r="B19" s="3">
        <v>164</v>
      </c>
      <c r="C19" s="3">
        <v>196</v>
      </c>
      <c r="D19" s="3">
        <v>113</v>
      </c>
      <c r="E19" s="18" t="s">
        <v>10</v>
      </c>
      <c r="F19" s="2">
        <f t="shared" si="2"/>
        <v>7.8148148148148096</v>
      </c>
      <c r="G19" s="2">
        <f t="shared" si="3"/>
        <v>39.81481481481481</v>
      </c>
      <c r="H19" s="2">
        <f t="shared" si="4"/>
        <v>-43.18518518518519</v>
      </c>
      <c r="J19" s="6">
        <f t="shared" si="5"/>
        <v>61.071330589849026</v>
      </c>
      <c r="K19" s="6">
        <f t="shared" si="0"/>
        <v>1585.2194787379967</v>
      </c>
      <c r="L19" s="6">
        <f t="shared" si="1"/>
        <v>1864.9602194787385</v>
      </c>
      <c r="M19" s="19" t="s">
        <v>16</v>
      </c>
    </row>
    <row r="20" spans="1:13" ht="12.75">
      <c r="A20" s="14" t="s">
        <v>10</v>
      </c>
      <c r="B20" s="1">
        <f>SUM(B11:B19)</f>
        <v>1531</v>
      </c>
      <c r="C20" s="1">
        <f>SUM(C11:C19)</f>
        <v>1801</v>
      </c>
      <c r="D20" s="1">
        <f>SUM(D11:D19)</f>
        <v>885</v>
      </c>
      <c r="E20" s="8">
        <f>SUM(B20:D20)</f>
        <v>4217</v>
      </c>
      <c r="J20" s="2">
        <f>SUM(J11:J19)</f>
        <v>4090.2716049382702</v>
      </c>
      <c r="K20" s="2">
        <f>SUM(K11:K19)</f>
        <v>20064.271604938265</v>
      </c>
      <c r="L20" s="2">
        <f>SUM(L11:L19)</f>
        <v>30759.530864197535</v>
      </c>
      <c r="M20" s="7">
        <f>SUM(J20:L20)</f>
        <v>54914.07407407407</v>
      </c>
    </row>
    <row r="21" spans="1:13" ht="12.75">
      <c r="A21" s="1"/>
      <c r="B21" s="1"/>
      <c r="C21" s="1"/>
      <c r="D21" s="1"/>
      <c r="E21" s="1"/>
      <c r="J21" s="2"/>
      <c r="K21" s="2"/>
      <c r="L21" s="2"/>
      <c r="M21" s="2"/>
    </row>
    <row r="22" spans="1:13" ht="12.75">
      <c r="A22" s="1"/>
      <c r="B22" s="1"/>
      <c r="C22" s="1"/>
      <c r="D22" s="11" t="s">
        <v>3</v>
      </c>
      <c r="E22" s="9">
        <f>E20/27</f>
        <v>156.1851851851852</v>
      </c>
      <c r="J22" s="2"/>
      <c r="K22" s="2"/>
      <c r="L22" s="10" t="s">
        <v>9</v>
      </c>
      <c r="M22" s="4">
        <f>SQRT(M20/26)</f>
        <v>45.95736907265005</v>
      </c>
    </row>
    <row r="24" spans="2:8" ht="12.75">
      <c r="B24" s="1">
        <v>87</v>
      </c>
      <c r="D24" t="s">
        <v>18</v>
      </c>
      <c r="G24" s="17" t="s">
        <v>19</v>
      </c>
      <c r="H24" s="16">
        <f>M22/SQRT(27)</f>
        <v>8.844499801780497</v>
      </c>
    </row>
    <row r="25" ht="12.75">
      <c r="B25" s="1">
        <v>90</v>
      </c>
    </row>
    <row r="26" ht="12.75">
      <c r="B26" s="1">
        <v>91</v>
      </c>
    </row>
    <row r="27" ht="12.75">
      <c r="B27" s="1">
        <v>92</v>
      </c>
    </row>
    <row r="28" ht="12.75">
      <c r="B28" s="1">
        <v>98</v>
      </c>
    </row>
    <row r="29" ht="12.75">
      <c r="B29" s="1">
        <v>102</v>
      </c>
    </row>
    <row r="30" ht="12.75">
      <c r="B30" s="1">
        <v>106</v>
      </c>
    </row>
    <row r="31" spans="2:9" ht="12.75">
      <c r="B31" s="1">
        <v>106</v>
      </c>
      <c r="F31" s="5" t="s">
        <v>21</v>
      </c>
      <c r="I31" t="s">
        <v>25</v>
      </c>
    </row>
    <row r="32" ht="12.75">
      <c r="B32" s="3">
        <v>113</v>
      </c>
    </row>
    <row r="33" spans="2:13" ht="12.75">
      <c r="B33" s="1">
        <v>149</v>
      </c>
      <c r="F33" s="26" t="s">
        <v>24</v>
      </c>
      <c r="G33" s="31" t="s">
        <v>23</v>
      </c>
      <c r="H33" s="32"/>
      <c r="I33" s="32"/>
      <c r="J33" s="31" t="s">
        <v>22</v>
      </c>
      <c r="K33" s="32"/>
      <c r="L33" s="32"/>
      <c r="M33" s="27" t="s">
        <v>23</v>
      </c>
    </row>
    <row r="34" spans="2:13" ht="12.75">
      <c r="B34" s="1">
        <v>153</v>
      </c>
      <c r="F34" s="21" t="s">
        <v>20</v>
      </c>
      <c r="G34" s="22" t="s">
        <v>0</v>
      </c>
      <c r="H34" s="23" t="s">
        <v>1</v>
      </c>
      <c r="I34" s="24" t="s">
        <v>2</v>
      </c>
      <c r="J34" s="22" t="s">
        <v>0</v>
      </c>
      <c r="K34" s="23" t="s">
        <v>1</v>
      </c>
      <c r="L34" s="24" t="s">
        <v>2</v>
      </c>
      <c r="M34" s="28" t="s">
        <v>3</v>
      </c>
    </row>
    <row r="35" spans="2:13" ht="12.75">
      <c r="B35" s="1">
        <v>160</v>
      </c>
      <c r="F35" s="8">
        <v>1</v>
      </c>
      <c r="G35" s="8">
        <v>195</v>
      </c>
      <c r="H35" s="12">
        <v>144</v>
      </c>
      <c r="I35" s="12">
        <v>176</v>
      </c>
      <c r="J35" s="25">
        <v>170</v>
      </c>
      <c r="K35" s="12">
        <v>170</v>
      </c>
      <c r="L35" s="12">
        <v>170</v>
      </c>
      <c r="M35" s="29">
        <f>SUM(G35:I35)/3</f>
        <v>171.66666666666666</v>
      </c>
    </row>
    <row r="36" spans="2:13" ht="12.75">
      <c r="B36" s="1">
        <v>163</v>
      </c>
      <c r="F36" s="8">
        <v>2</v>
      </c>
      <c r="G36" s="8">
        <v>171</v>
      </c>
      <c r="H36" s="12">
        <v>120</v>
      </c>
      <c r="I36" s="12">
        <v>149</v>
      </c>
      <c r="J36" s="8">
        <v>146</v>
      </c>
      <c r="K36" s="12">
        <v>146</v>
      </c>
      <c r="L36" s="12">
        <v>146</v>
      </c>
      <c r="M36" s="29">
        <f>SUM(G36:I36)/3</f>
        <v>146.66666666666666</v>
      </c>
    </row>
    <row r="37" spans="1:13" ht="12.75">
      <c r="A37" s="11" t="s">
        <v>5</v>
      </c>
      <c r="B37" s="13">
        <v>164</v>
      </c>
      <c r="F37" s="8">
        <v>3</v>
      </c>
      <c r="G37" s="8">
        <v>119</v>
      </c>
      <c r="H37" s="12">
        <v>107</v>
      </c>
      <c r="I37" s="12">
        <v>174</v>
      </c>
      <c r="J37" s="8">
        <v>141</v>
      </c>
      <c r="K37" s="12">
        <v>141</v>
      </c>
      <c r="L37" s="12">
        <v>141</v>
      </c>
      <c r="M37" s="29">
        <f>SUM(G37:I37)/3</f>
        <v>133.33333333333334</v>
      </c>
    </row>
    <row r="38" spans="2:13" ht="12.75">
      <c r="B38" s="1">
        <v>168</v>
      </c>
      <c r="F38" s="21">
        <v>4</v>
      </c>
      <c r="G38" s="21">
        <v>191</v>
      </c>
      <c r="H38" s="3">
        <v>154</v>
      </c>
      <c r="I38" s="3">
        <v>150</v>
      </c>
      <c r="J38" s="21">
        <v>171</v>
      </c>
      <c r="K38" s="3">
        <v>171</v>
      </c>
      <c r="L38" s="3">
        <v>171</v>
      </c>
      <c r="M38" s="30">
        <f>SUM(G38:I38)/3</f>
        <v>165</v>
      </c>
    </row>
    <row r="39" spans="2:11" ht="12.75">
      <c r="B39" s="1">
        <v>177</v>
      </c>
      <c r="K39" s="20"/>
    </row>
    <row r="40" spans="2:11" ht="12.75">
      <c r="B40" s="1">
        <v>177</v>
      </c>
      <c r="K40" s="20"/>
    </row>
    <row r="41" spans="2:11" ht="12.75">
      <c r="B41" s="3">
        <v>185</v>
      </c>
      <c r="K41" s="20"/>
    </row>
    <row r="42" ht="12.75">
      <c r="B42" s="1">
        <v>191</v>
      </c>
    </row>
    <row r="43" ht="12.75">
      <c r="B43" s="1">
        <v>194</v>
      </c>
    </row>
    <row r="44" ht="12.75">
      <c r="B44" s="1">
        <v>195</v>
      </c>
    </row>
    <row r="45" ht="12.75">
      <c r="B45" s="1">
        <v>195</v>
      </c>
    </row>
    <row r="46" ht="12.75">
      <c r="B46" s="12">
        <v>196</v>
      </c>
    </row>
    <row r="47" ht="12.75">
      <c r="B47" s="1">
        <v>198</v>
      </c>
    </row>
    <row r="48" ht="12.75">
      <c r="B48" s="1">
        <v>219</v>
      </c>
    </row>
    <row r="49" ht="12.75">
      <c r="B49" s="1">
        <v>223</v>
      </c>
    </row>
    <row r="50" ht="12.75">
      <c r="B50" s="3">
        <v>225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25">
      <selection activeCell="P16" sqref="P16"/>
    </sheetView>
  </sheetViews>
  <sheetFormatPr defaultColWidth="9.140625" defaultRowHeight="12.75"/>
  <cols>
    <col min="10" max="10" width="11.8515625" style="0" customWidth="1"/>
  </cols>
  <sheetData>
    <row r="1" ht="12.75">
      <c r="F1" s="5" t="s">
        <v>30</v>
      </c>
    </row>
    <row r="2" spans="2:12" ht="12.75">
      <c r="B2" s="14" t="s">
        <v>34</v>
      </c>
      <c r="C2" s="44">
        <f>2/3</f>
        <v>0.6666666666666666</v>
      </c>
      <c r="D2" s="1"/>
      <c r="E2" s="1"/>
      <c r="I2" s="14" t="s">
        <v>29</v>
      </c>
      <c r="J2" s="44">
        <v>2.6</v>
      </c>
      <c r="K2" s="14" t="s">
        <v>35</v>
      </c>
      <c r="L2" s="45">
        <f>(8-J2)/12</f>
        <v>0.45</v>
      </c>
    </row>
    <row r="3" spans="2:12" ht="12.75">
      <c r="B3" s="14"/>
      <c r="C3" s="35"/>
      <c r="D3" s="1"/>
      <c r="E3" s="1"/>
      <c r="I3" s="14"/>
      <c r="J3" s="35"/>
      <c r="K3" s="14"/>
      <c r="L3" s="34"/>
    </row>
    <row r="4" spans="2:12" ht="12.75">
      <c r="B4" s="1" t="s">
        <v>31</v>
      </c>
      <c r="C4" s="8" t="s">
        <v>28</v>
      </c>
      <c r="D4" s="1"/>
      <c r="E4" s="8" t="s">
        <v>32</v>
      </c>
      <c r="F4" s="14"/>
      <c r="I4" s="1"/>
      <c r="J4" s="8"/>
      <c r="K4" s="1"/>
      <c r="L4" s="43" t="s">
        <v>38</v>
      </c>
    </row>
    <row r="5" spans="1:13" ht="12.75">
      <c r="A5" s="3" t="s">
        <v>26</v>
      </c>
      <c r="B5" s="3" t="s">
        <v>33</v>
      </c>
      <c r="C5" s="21" t="s">
        <v>36</v>
      </c>
      <c r="D5" s="36" t="s">
        <v>27</v>
      </c>
      <c r="E5" s="21" t="s">
        <v>33</v>
      </c>
      <c r="F5" s="14"/>
      <c r="I5" s="3" t="s">
        <v>26</v>
      </c>
      <c r="J5" s="21" t="s">
        <v>37</v>
      </c>
      <c r="K5" s="36" t="s">
        <v>27</v>
      </c>
      <c r="L5" s="21" t="s">
        <v>33</v>
      </c>
      <c r="M5" s="12"/>
    </row>
    <row r="6" spans="1:13" ht="12.75">
      <c r="A6" s="1">
        <v>12</v>
      </c>
      <c r="B6" s="1">
        <f aca="true" t="shared" si="0" ref="B6:B17">2^A6-2^A7</f>
        <v>2048</v>
      </c>
      <c r="C6" s="39">
        <f aca="true" t="shared" si="1" ref="C6:C18">C$2*A6</f>
        <v>8</v>
      </c>
      <c r="D6" s="33">
        <f>2^C6</f>
        <v>256</v>
      </c>
      <c r="E6" s="41">
        <f>D6-D7</f>
        <v>94.73010561345632</v>
      </c>
      <c r="F6" s="2"/>
      <c r="G6" s="2"/>
      <c r="H6" s="2"/>
      <c r="I6" s="1">
        <v>12</v>
      </c>
      <c r="J6" s="39">
        <f aca="true" t="shared" si="2" ref="J6:J18">J$2+((8-J$2)/12)*I6</f>
        <v>8</v>
      </c>
      <c r="K6" s="33">
        <f>2^J6</f>
        <v>256</v>
      </c>
      <c r="L6" s="41">
        <f aca="true" t="shared" si="3" ref="L6:L17">K6-K7</f>
        <v>68.59703091895992</v>
      </c>
      <c r="M6" s="33">
        <v>8</v>
      </c>
    </row>
    <row r="7" spans="1:13" ht="12.75">
      <c r="A7" s="1">
        <v>11</v>
      </c>
      <c r="B7" s="1">
        <f t="shared" si="0"/>
        <v>1024</v>
      </c>
      <c r="C7" s="39">
        <f t="shared" si="1"/>
        <v>7.333333333333333</v>
      </c>
      <c r="D7" s="33">
        <f aca="true" t="shared" si="4" ref="D7:D18">2^C7</f>
        <v>161.26989438654368</v>
      </c>
      <c r="E7" s="41">
        <f aca="true" t="shared" si="5" ref="E7:E18">D7-D8</f>
        <v>59.67622706057901</v>
      </c>
      <c r="F7" s="2"/>
      <c r="G7" s="2"/>
      <c r="H7" s="2"/>
      <c r="I7" s="1">
        <v>11</v>
      </c>
      <c r="J7" s="39">
        <f t="shared" si="2"/>
        <v>7.550000000000001</v>
      </c>
      <c r="K7" s="33">
        <f aca="true" t="shared" si="6" ref="K7:K18">2^J7</f>
        <v>187.40296908104008</v>
      </c>
      <c r="L7" s="41">
        <f t="shared" si="3"/>
        <v>50.21596587639459</v>
      </c>
      <c r="M7" s="33">
        <v>7</v>
      </c>
    </row>
    <row r="8" spans="1:13" ht="12.75">
      <c r="A8" s="1">
        <v>10</v>
      </c>
      <c r="B8" s="1">
        <f t="shared" si="0"/>
        <v>512</v>
      </c>
      <c r="C8" s="39">
        <f t="shared" si="1"/>
        <v>6.666666666666666</v>
      </c>
      <c r="D8" s="33">
        <f t="shared" si="4"/>
        <v>101.59366732596467</v>
      </c>
      <c r="E8" s="41">
        <f t="shared" si="5"/>
        <v>37.593667325964674</v>
      </c>
      <c r="F8" s="2"/>
      <c r="G8" s="2"/>
      <c r="H8" s="2"/>
      <c r="I8" s="1">
        <v>10</v>
      </c>
      <c r="J8" s="39">
        <f t="shared" si="2"/>
        <v>7.1</v>
      </c>
      <c r="K8" s="33">
        <f t="shared" si="6"/>
        <v>137.1870032046455</v>
      </c>
      <c r="L8" s="41">
        <f t="shared" si="3"/>
        <v>36.76023867386138</v>
      </c>
      <c r="M8" s="33">
        <v>6</v>
      </c>
    </row>
    <row r="9" spans="1:13" ht="12.75">
      <c r="A9" s="1">
        <v>9</v>
      </c>
      <c r="B9" s="1">
        <f t="shared" si="0"/>
        <v>256</v>
      </c>
      <c r="C9" s="39">
        <f t="shared" si="1"/>
        <v>6</v>
      </c>
      <c r="D9" s="33">
        <f t="shared" si="4"/>
        <v>64</v>
      </c>
      <c r="E9" s="41">
        <f t="shared" si="5"/>
        <v>23.682526403364072</v>
      </c>
      <c r="F9" s="2"/>
      <c r="G9" s="2"/>
      <c r="H9" s="2"/>
      <c r="I9" s="1">
        <v>9</v>
      </c>
      <c r="J9" s="39">
        <f t="shared" si="2"/>
        <v>6.65</v>
      </c>
      <c r="K9" s="33">
        <f t="shared" si="6"/>
        <v>100.42676453078411</v>
      </c>
      <c r="L9" s="41">
        <f t="shared" si="3"/>
        <v>26.910069810973894</v>
      </c>
      <c r="M9" s="33">
        <v>5</v>
      </c>
    </row>
    <row r="10" spans="1:13" ht="12.75">
      <c r="A10" s="1">
        <v>8</v>
      </c>
      <c r="B10" s="1">
        <f t="shared" si="0"/>
        <v>128</v>
      </c>
      <c r="C10" s="39">
        <f t="shared" si="1"/>
        <v>5.333333333333333</v>
      </c>
      <c r="D10" s="33">
        <f t="shared" si="4"/>
        <v>40.31747359663593</v>
      </c>
      <c r="E10" s="41">
        <f t="shared" si="5"/>
        <v>14.919056765144752</v>
      </c>
      <c r="F10" s="2"/>
      <c r="G10" s="2"/>
      <c r="H10" s="2"/>
      <c r="I10" s="1">
        <v>8</v>
      </c>
      <c r="J10" s="39">
        <f t="shared" si="2"/>
        <v>6.2</v>
      </c>
      <c r="K10" s="33">
        <f t="shared" si="6"/>
        <v>73.51669471981022</v>
      </c>
      <c r="L10" s="41">
        <f t="shared" si="3"/>
        <v>19.699324143572483</v>
      </c>
      <c r="M10" s="33">
        <v>4</v>
      </c>
    </row>
    <row r="11" spans="1:13" ht="12.75">
      <c r="A11" s="1">
        <v>7</v>
      </c>
      <c r="B11" s="1">
        <f t="shared" si="0"/>
        <v>64</v>
      </c>
      <c r="C11" s="39">
        <f t="shared" si="1"/>
        <v>4.666666666666666</v>
      </c>
      <c r="D11" s="33">
        <f t="shared" si="4"/>
        <v>25.398416831491176</v>
      </c>
      <c r="E11" s="41">
        <f t="shared" si="5"/>
        <v>9.398416831491176</v>
      </c>
      <c r="F11" s="2"/>
      <c r="G11" s="2"/>
      <c r="H11" s="2"/>
      <c r="I11" s="1">
        <v>7</v>
      </c>
      <c r="J11" s="39">
        <f t="shared" si="2"/>
        <v>5.75</v>
      </c>
      <c r="K11" s="33">
        <f t="shared" si="6"/>
        <v>53.817370576237735</v>
      </c>
      <c r="L11" s="41">
        <f t="shared" si="3"/>
        <v>14.420749349200399</v>
      </c>
      <c r="M11" s="1">
        <v>3</v>
      </c>
    </row>
    <row r="12" spans="1:13" ht="12.75">
      <c r="A12" s="1">
        <v>6</v>
      </c>
      <c r="B12" s="1">
        <f t="shared" si="0"/>
        <v>32</v>
      </c>
      <c r="C12" s="39">
        <f t="shared" si="1"/>
        <v>4</v>
      </c>
      <c r="D12" s="33">
        <f t="shared" si="4"/>
        <v>16</v>
      </c>
      <c r="E12" s="41">
        <f t="shared" si="5"/>
        <v>5.92063160084102</v>
      </c>
      <c r="F12" s="2"/>
      <c r="G12" s="2"/>
      <c r="H12" s="2"/>
      <c r="I12" s="1">
        <v>6</v>
      </c>
      <c r="J12" s="39">
        <f t="shared" si="2"/>
        <v>5.300000000000001</v>
      </c>
      <c r="K12" s="33">
        <f t="shared" si="6"/>
        <v>39.396621227037336</v>
      </c>
      <c r="L12" s="41">
        <f t="shared" si="3"/>
        <v>10.55660642349078</v>
      </c>
      <c r="M12" s="1">
        <v>2</v>
      </c>
    </row>
    <row r="13" spans="1:13" ht="12.75">
      <c r="A13" s="1">
        <v>5</v>
      </c>
      <c r="B13" s="1">
        <f t="shared" si="0"/>
        <v>16</v>
      </c>
      <c r="C13" s="39">
        <f t="shared" si="1"/>
        <v>3.333333333333333</v>
      </c>
      <c r="D13" s="33">
        <f t="shared" si="4"/>
        <v>10.07936839915898</v>
      </c>
      <c r="E13" s="41">
        <f t="shared" si="5"/>
        <v>3.7297641912861828</v>
      </c>
      <c r="F13" s="2"/>
      <c r="G13" s="2"/>
      <c r="H13" s="2"/>
      <c r="I13" s="1">
        <v>5</v>
      </c>
      <c r="J13" s="39">
        <f t="shared" si="2"/>
        <v>4.85</v>
      </c>
      <c r="K13" s="33">
        <f t="shared" si="6"/>
        <v>28.840014803546556</v>
      </c>
      <c r="L13" s="41">
        <f t="shared" si="3"/>
        <v>7.727888231180248</v>
      </c>
      <c r="M13" s="1">
        <v>1</v>
      </c>
    </row>
    <row r="14" spans="1:13" ht="12.75">
      <c r="A14" s="1">
        <v>4</v>
      </c>
      <c r="B14" s="1">
        <f t="shared" si="0"/>
        <v>8</v>
      </c>
      <c r="C14" s="39">
        <f t="shared" si="1"/>
        <v>2.6666666666666665</v>
      </c>
      <c r="D14" s="33">
        <f t="shared" si="4"/>
        <v>6.3496042078727974</v>
      </c>
      <c r="E14" s="41">
        <f t="shared" si="5"/>
        <v>2.3496042078727974</v>
      </c>
      <c r="F14" s="2"/>
      <c r="G14" s="2"/>
      <c r="H14" s="2"/>
      <c r="I14" s="1">
        <v>4</v>
      </c>
      <c r="J14" s="39">
        <f t="shared" si="2"/>
        <v>4.4</v>
      </c>
      <c r="K14" s="33">
        <f t="shared" si="6"/>
        <v>21.112126572366307</v>
      </c>
      <c r="L14" s="41">
        <f t="shared" si="3"/>
        <v>5.657145309568779</v>
      </c>
      <c r="M14" s="1">
        <v>0</v>
      </c>
    </row>
    <row r="15" spans="1:12" ht="12.75">
      <c r="A15" s="37">
        <v>3</v>
      </c>
      <c r="B15" s="37">
        <f t="shared" si="0"/>
        <v>4</v>
      </c>
      <c r="C15" s="40">
        <f t="shared" si="1"/>
        <v>2</v>
      </c>
      <c r="D15" s="38">
        <f t="shared" si="4"/>
        <v>4</v>
      </c>
      <c r="E15" s="42">
        <f t="shared" si="5"/>
        <v>1.480157900210254</v>
      </c>
      <c r="F15" s="2"/>
      <c r="G15" s="2"/>
      <c r="H15" s="2"/>
      <c r="I15" s="37">
        <v>3</v>
      </c>
      <c r="J15" s="40">
        <f t="shared" si="2"/>
        <v>3.95</v>
      </c>
      <c r="K15" s="38">
        <f t="shared" si="6"/>
        <v>15.454981262797528</v>
      </c>
      <c r="L15" s="42">
        <f t="shared" si="3"/>
        <v>4.141272763812768</v>
      </c>
    </row>
    <row r="16" spans="1:12" ht="12.75">
      <c r="A16" s="1">
        <v>2</v>
      </c>
      <c r="B16" s="1">
        <f t="shared" si="0"/>
        <v>2</v>
      </c>
      <c r="C16" s="39">
        <f t="shared" si="1"/>
        <v>1.3333333333333333</v>
      </c>
      <c r="D16" s="33">
        <f t="shared" si="4"/>
        <v>2.519842099789746</v>
      </c>
      <c r="E16" s="41">
        <f t="shared" si="5"/>
        <v>0.9324410478215466</v>
      </c>
      <c r="F16" s="2"/>
      <c r="G16" s="2"/>
      <c r="H16" s="2"/>
      <c r="I16" s="1">
        <v>2</v>
      </c>
      <c r="J16" s="39">
        <f t="shared" si="2"/>
        <v>3.5</v>
      </c>
      <c r="K16" s="33">
        <f t="shared" si="6"/>
        <v>11.31370849898476</v>
      </c>
      <c r="L16" s="41">
        <f t="shared" si="3"/>
        <v>3.031589108253737</v>
      </c>
    </row>
    <row r="17" spans="1:12" ht="12.75">
      <c r="A17" s="1">
        <v>1</v>
      </c>
      <c r="B17" s="1">
        <f t="shared" si="0"/>
        <v>1</v>
      </c>
      <c r="C17" s="39">
        <f t="shared" si="1"/>
        <v>0.6666666666666666</v>
      </c>
      <c r="D17" s="33">
        <f t="shared" si="4"/>
        <v>1.5874010519681994</v>
      </c>
      <c r="E17" s="41">
        <f t="shared" si="5"/>
        <v>0.5874010519681994</v>
      </c>
      <c r="F17" s="2"/>
      <c r="G17" s="2"/>
      <c r="H17" s="2"/>
      <c r="I17" s="1">
        <v>1</v>
      </c>
      <c r="J17" s="39">
        <f t="shared" si="2"/>
        <v>3.0500000000000003</v>
      </c>
      <c r="K17" s="33">
        <f t="shared" si="6"/>
        <v>8.282119390731022</v>
      </c>
      <c r="L17" s="41">
        <f t="shared" si="3"/>
        <v>2.2192531246894305</v>
      </c>
    </row>
    <row r="18" spans="1:12" ht="12.75">
      <c r="A18" s="1">
        <v>0</v>
      </c>
      <c r="B18" s="1">
        <f>2^A18-2^B19</f>
        <v>0</v>
      </c>
      <c r="C18" s="39">
        <f t="shared" si="1"/>
        <v>0</v>
      </c>
      <c r="D18" s="33">
        <f t="shared" si="4"/>
        <v>1</v>
      </c>
      <c r="E18" s="41">
        <f t="shared" si="5"/>
        <v>1</v>
      </c>
      <c r="F18" s="2"/>
      <c r="I18" s="1">
        <v>0</v>
      </c>
      <c r="J18" s="39">
        <f t="shared" si="2"/>
        <v>2.6</v>
      </c>
      <c r="K18" s="33">
        <f t="shared" si="6"/>
        <v>6.062866266041592</v>
      </c>
      <c r="L18" s="41">
        <f>K18-J19</f>
        <v>6.062866266041592</v>
      </c>
    </row>
    <row r="19" ht="12.75">
      <c r="K19" t="s">
        <v>28</v>
      </c>
    </row>
    <row r="22" spans="10:13" ht="12.75">
      <c r="J22" s="53" t="s">
        <v>44</v>
      </c>
      <c r="K22" s="53"/>
      <c r="L22" s="53"/>
      <c r="M22" s="53"/>
    </row>
    <row r="23" spans="10:13" ht="12.75">
      <c r="J23" s="1" t="s">
        <v>42</v>
      </c>
      <c r="K23" s="1" t="s">
        <v>39</v>
      </c>
      <c r="L23" s="51" t="s">
        <v>40</v>
      </c>
      <c r="M23" s="15" t="s">
        <v>41</v>
      </c>
    </row>
    <row r="24" spans="9:13" ht="12.75">
      <c r="I24" s="46"/>
      <c r="J24" s="3" t="s">
        <v>43</v>
      </c>
      <c r="K24" s="3" t="s">
        <v>33</v>
      </c>
      <c r="L24" s="21" t="s">
        <v>33</v>
      </c>
      <c r="M24" s="3" t="s">
        <v>33</v>
      </c>
    </row>
    <row r="25" spans="9:13" ht="12.75">
      <c r="I25" s="46"/>
      <c r="J25" s="1">
        <v>12</v>
      </c>
      <c r="K25" s="1">
        <f aca="true" t="shared" si="7" ref="K25:K37">2^J25-2^J26</f>
        <v>2048</v>
      </c>
      <c r="L25" s="41">
        <v>95</v>
      </c>
      <c r="M25" s="12">
        <v>69</v>
      </c>
    </row>
    <row r="26" spans="9:13" ht="12.75">
      <c r="I26" s="46"/>
      <c r="J26" s="1">
        <v>11</v>
      </c>
      <c r="K26" s="1">
        <f t="shared" si="7"/>
        <v>1024</v>
      </c>
      <c r="L26" s="41">
        <v>60</v>
      </c>
      <c r="M26" s="12">
        <v>50</v>
      </c>
    </row>
    <row r="27" spans="9:13" ht="12.75">
      <c r="I27" s="12"/>
      <c r="J27" s="1">
        <v>10</v>
      </c>
      <c r="K27" s="1">
        <f t="shared" si="7"/>
        <v>512</v>
      </c>
      <c r="L27" s="41">
        <v>38</v>
      </c>
      <c r="M27" s="12">
        <v>37</v>
      </c>
    </row>
    <row r="28" spans="9:13" ht="12.75">
      <c r="I28" s="12"/>
      <c r="J28" s="1">
        <v>9</v>
      </c>
      <c r="K28" s="1">
        <f t="shared" si="7"/>
        <v>256</v>
      </c>
      <c r="L28" s="41">
        <v>24</v>
      </c>
      <c r="M28" s="48">
        <v>27</v>
      </c>
    </row>
    <row r="29" spans="9:13" ht="12.75">
      <c r="I29" s="12"/>
      <c r="J29" s="1">
        <v>8</v>
      </c>
      <c r="K29" s="1">
        <f t="shared" si="7"/>
        <v>128</v>
      </c>
      <c r="L29" s="41">
        <v>15</v>
      </c>
      <c r="M29" s="48">
        <v>20</v>
      </c>
    </row>
    <row r="30" spans="9:13" ht="12.75">
      <c r="I30" s="12"/>
      <c r="J30" s="1">
        <v>7</v>
      </c>
      <c r="K30" s="1">
        <f t="shared" si="7"/>
        <v>64</v>
      </c>
      <c r="L30" s="41">
        <v>9</v>
      </c>
      <c r="M30" s="48">
        <v>14</v>
      </c>
    </row>
    <row r="31" spans="9:13" ht="12.75">
      <c r="I31" s="12"/>
      <c r="J31" s="1">
        <v>6</v>
      </c>
      <c r="K31" s="1">
        <f t="shared" si="7"/>
        <v>32</v>
      </c>
      <c r="L31" s="41">
        <v>6</v>
      </c>
      <c r="M31" s="48">
        <v>11</v>
      </c>
    </row>
    <row r="32" spans="9:13" ht="12.75">
      <c r="I32" s="12"/>
      <c r="J32" s="1">
        <v>5</v>
      </c>
      <c r="K32" s="1">
        <f t="shared" si="7"/>
        <v>16</v>
      </c>
      <c r="L32" s="41">
        <v>4</v>
      </c>
      <c r="M32" s="48">
        <v>8</v>
      </c>
    </row>
    <row r="33" spans="9:13" ht="12.75">
      <c r="I33" s="12"/>
      <c r="J33" s="1">
        <v>4</v>
      </c>
      <c r="K33" s="1">
        <f t="shared" si="7"/>
        <v>8</v>
      </c>
      <c r="L33" s="41">
        <v>2</v>
      </c>
      <c r="M33" s="48">
        <v>6</v>
      </c>
    </row>
    <row r="34" spans="9:13" ht="12.75">
      <c r="I34" s="12"/>
      <c r="J34" s="37">
        <v>3</v>
      </c>
      <c r="K34" s="37">
        <f t="shared" si="7"/>
        <v>4</v>
      </c>
      <c r="L34" s="42">
        <v>1</v>
      </c>
      <c r="M34" s="49">
        <v>4</v>
      </c>
    </row>
    <row r="35" spans="9:13" ht="12.75">
      <c r="I35" s="12"/>
      <c r="J35" s="37">
        <v>2</v>
      </c>
      <c r="K35" s="37">
        <f t="shared" si="7"/>
        <v>2</v>
      </c>
      <c r="L35" s="42">
        <v>1</v>
      </c>
      <c r="M35" s="49">
        <v>3</v>
      </c>
    </row>
    <row r="36" spans="9:13" ht="12.75">
      <c r="I36" s="12"/>
      <c r="J36" s="52">
        <v>1</v>
      </c>
      <c r="K36" s="37">
        <f t="shared" si="7"/>
        <v>1</v>
      </c>
      <c r="L36" s="42">
        <v>1</v>
      </c>
      <c r="M36" s="49">
        <v>2</v>
      </c>
    </row>
    <row r="37" spans="9:13" ht="12.75">
      <c r="I37" s="50"/>
      <c r="J37" s="52">
        <v>0</v>
      </c>
      <c r="K37" s="37">
        <f t="shared" si="7"/>
        <v>0</v>
      </c>
      <c r="L37" s="42">
        <v>1</v>
      </c>
      <c r="M37" s="49">
        <v>6</v>
      </c>
    </row>
    <row r="38" spans="9:13" ht="12.75">
      <c r="I38" s="12"/>
      <c r="J38" s="12"/>
      <c r="K38" s="47"/>
      <c r="L38" s="48"/>
      <c r="M38" s="48"/>
    </row>
    <row r="39" spans="9:13" ht="12.75">
      <c r="I39" s="12"/>
      <c r="J39" s="12"/>
      <c r="K39" s="47"/>
      <c r="L39" s="48"/>
      <c r="M39" s="48"/>
    </row>
    <row r="40" spans="9:13" ht="12.75">
      <c r="I40" s="12"/>
      <c r="J40" s="12"/>
      <c r="K40" s="47"/>
      <c r="L40" s="48"/>
      <c r="M40" s="48"/>
    </row>
  </sheetData>
  <printOptions/>
  <pageMargins left="0.75" right="0.75" top="1" bottom="1" header="0.5" footer="0.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Linkwitz</dc:creator>
  <cp:keywords/>
  <dc:description/>
  <cp:lastModifiedBy>Siegfried Linkwitz</cp:lastModifiedBy>
  <cp:lastPrinted>2008-03-05T04:20:30Z</cp:lastPrinted>
  <dcterms:created xsi:type="dcterms:W3CDTF">2008-01-14T02:23:27Z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